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/>
  <mc:AlternateContent xmlns:mc="http://schemas.openxmlformats.org/markup-compatibility/2006">
    <mc:Choice Requires="x15">
      <x15ac:absPath xmlns:x15ac="http://schemas.microsoft.com/office/spreadsheetml/2010/11/ac" url="F:\GEVOS - ARCHIV\Archiv 2022\2112 - Mladá Boleslav, Dubce - Rekonstrukce vodovodu a kanalizace - DÚR+DSP\"/>
    </mc:Choice>
  </mc:AlternateContent>
  <xr:revisionPtr revIDLastSave="0" documentId="13_ncr:1_{565C2D9C-9AA3-4D81-8D20-A01C206CB11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" sheetId="1" r:id="rId1"/>
    <sheet name="VRN" sheetId="2" r:id="rId2"/>
    <sheet name="SO01.1" sheetId="3" r:id="rId3"/>
    <sheet name="SO02.1" sheetId="4" r:id="rId4"/>
  </sheets>
  <calcPr calcId="181029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434" i="4" l="1"/>
  <c r="O434" i="4" s="1"/>
  <c r="I431" i="4"/>
  <c r="O431" i="4" s="1"/>
  <c r="I428" i="4"/>
  <c r="O428" i="4" s="1"/>
  <c r="I425" i="4"/>
  <c r="O425" i="4" s="1"/>
  <c r="I422" i="4"/>
  <c r="O422" i="4" s="1"/>
  <c r="I419" i="4"/>
  <c r="O419" i="4" s="1"/>
  <c r="I416" i="4"/>
  <c r="O416" i="4" s="1"/>
  <c r="I413" i="4"/>
  <c r="O413" i="4" s="1"/>
  <c r="I410" i="4"/>
  <c r="O410" i="4" s="1"/>
  <c r="I407" i="4"/>
  <c r="O407" i="4" s="1"/>
  <c r="I404" i="4"/>
  <c r="O404" i="4" s="1"/>
  <c r="I401" i="4"/>
  <c r="O401" i="4" s="1"/>
  <c r="I398" i="4"/>
  <c r="O398" i="4" s="1"/>
  <c r="I395" i="4"/>
  <c r="O395" i="4" s="1"/>
  <c r="I392" i="4"/>
  <c r="O392" i="4" s="1"/>
  <c r="I389" i="4"/>
  <c r="O389" i="4" s="1"/>
  <c r="I386" i="4"/>
  <c r="O386" i="4" s="1"/>
  <c r="I383" i="4"/>
  <c r="O383" i="4" s="1"/>
  <c r="I380" i="4"/>
  <c r="O380" i="4" s="1"/>
  <c r="I377" i="4"/>
  <c r="O377" i="4" s="1"/>
  <c r="I374" i="4"/>
  <c r="O374" i="4" s="1"/>
  <c r="I371" i="4"/>
  <c r="O371" i="4" s="1"/>
  <c r="I368" i="4"/>
  <c r="O368" i="4" s="1"/>
  <c r="I365" i="4"/>
  <c r="O365" i="4" s="1"/>
  <c r="I362" i="4"/>
  <c r="O362" i="4" s="1"/>
  <c r="I359" i="4"/>
  <c r="O359" i="4" s="1"/>
  <c r="I356" i="4"/>
  <c r="O356" i="4" s="1"/>
  <c r="I352" i="4"/>
  <c r="O352" i="4" s="1"/>
  <c r="I349" i="4"/>
  <c r="O349" i="4" s="1"/>
  <c r="I346" i="4"/>
  <c r="O346" i="4" s="1"/>
  <c r="I343" i="4"/>
  <c r="O343" i="4" s="1"/>
  <c r="I340" i="4"/>
  <c r="O340" i="4" s="1"/>
  <c r="I337" i="4"/>
  <c r="O337" i="4" s="1"/>
  <c r="I334" i="4"/>
  <c r="O334" i="4" s="1"/>
  <c r="I331" i="4"/>
  <c r="O331" i="4" s="1"/>
  <c r="I328" i="4"/>
  <c r="O328" i="4" s="1"/>
  <c r="I325" i="4"/>
  <c r="O325" i="4" s="1"/>
  <c r="I322" i="4"/>
  <c r="O322" i="4" s="1"/>
  <c r="I319" i="4"/>
  <c r="O319" i="4" s="1"/>
  <c r="I316" i="4"/>
  <c r="O316" i="4" s="1"/>
  <c r="I313" i="4"/>
  <c r="O313" i="4" s="1"/>
  <c r="I310" i="4"/>
  <c r="O310" i="4" s="1"/>
  <c r="I307" i="4"/>
  <c r="O307" i="4" s="1"/>
  <c r="I304" i="4"/>
  <c r="O304" i="4" s="1"/>
  <c r="I301" i="4"/>
  <c r="O301" i="4" s="1"/>
  <c r="I298" i="4"/>
  <c r="O298" i="4" s="1"/>
  <c r="I295" i="4"/>
  <c r="O295" i="4" s="1"/>
  <c r="I292" i="4"/>
  <c r="O292" i="4" s="1"/>
  <c r="I289" i="4"/>
  <c r="O289" i="4" s="1"/>
  <c r="I286" i="4"/>
  <c r="O286" i="4" s="1"/>
  <c r="I283" i="4"/>
  <c r="O283" i="4" s="1"/>
  <c r="I280" i="4"/>
  <c r="O280" i="4" s="1"/>
  <c r="I277" i="4"/>
  <c r="O277" i="4" s="1"/>
  <c r="I274" i="4"/>
  <c r="O274" i="4" s="1"/>
  <c r="I271" i="4"/>
  <c r="O271" i="4" s="1"/>
  <c r="I268" i="4"/>
  <c r="O268" i="4" s="1"/>
  <c r="I265" i="4"/>
  <c r="O265" i="4" s="1"/>
  <c r="I262" i="4"/>
  <c r="O262" i="4" s="1"/>
  <c r="I259" i="4"/>
  <c r="O259" i="4" s="1"/>
  <c r="I256" i="4"/>
  <c r="O256" i="4" s="1"/>
  <c r="I253" i="4"/>
  <c r="O253" i="4" s="1"/>
  <c r="I250" i="4"/>
  <c r="O250" i="4" s="1"/>
  <c r="I247" i="4"/>
  <c r="O247" i="4" s="1"/>
  <c r="I244" i="4"/>
  <c r="O244" i="4" s="1"/>
  <c r="I241" i="4"/>
  <c r="O241" i="4" s="1"/>
  <c r="I238" i="4"/>
  <c r="O238" i="4" s="1"/>
  <c r="I235" i="4"/>
  <c r="O235" i="4" s="1"/>
  <c r="I232" i="4"/>
  <c r="O232" i="4" s="1"/>
  <c r="I229" i="4"/>
  <c r="O229" i="4" s="1"/>
  <c r="I226" i="4"/>
  <c r="O226" i="4" s="1"/>
  <c r="I223" i="4"/>
  <c r="O223" i="4" s="1"/>
  <c r="I220" i="4"/>
  <c r="O220" i="4" s="1"/>
  <c r="I217" i="4"/>
  <c r="O217" i="4" s="1"/>
  <c r="I214" i="4"/>
  <c r="O214" i="4" s="1"/>
  <c r="I211" i="4"/>
  <c r="O211" i="4" s="1"/>
  <c r="I208" i="4"/>
  <c r="O208" i="4" s="1"/>
  <c r="I205" i="4"/>
  <c r="O205" i="4" s="1"/>
  <c r="I201" i="4"/>
  <c r="O201" i="4" s="1"/>
  <c r="I198" i="4"/>
  <c r="O198" i="4" s="1"/>
  <c r="I195" i="4"/>
  <c r="O195" i="4" s="1"/>
  <c r="I192" i="4"/>
  <c r="O192" i="4" s="1"/>
  <c r="I189" i="4"/>
  <c r="O189" i="4" s="1"/>
  <c r="I186" i="4"/>
  <c r="O186" i="4" s="1"/>
  <c r="I183" i="4"/>
  <c r="O183" i="4" s="1"/>
  <c r="I180" i="4"/>
  <c r="O180" i="4" s="1"/>
  <c r="I177" i="4"/>
  <c r="O177" i="4" s="1"/>
  <c r="I174" i="4"/>
  <c r="O174" i="4" s="1"/>
  <c r="I171" i="4"/>
  <c r="O171" i="4" s="1"/>
  <c r="I168" i="4"/>
  <c r="O168" i="4" s="1"/>
  <c r="I164" i="4"/>
  <c r="O164" i="4" s="1"/>
  <c r="I161" i="4"/>
  <c r="O161" i="4" s="1"/>
  <c r="I158" i="4"/>
  <c r="O158" i="4" s="1"/>
  <c r="I155" i="4"/>
  <c r="O155" i="4" s="1"/>
  <c r="I151" i="4"/>
  <c r="O151" i="4" s="1"/>
  <c r="I148" i="4"/>
  <c r="O148" i="4" s="1"/>
  <c r="I145" i="4"/>
  <c r="O145" i="4" s="1"/>
  <c r="I142" i="4"/>
  <c r="O142" i="4" s="1"/>
  <c r="I138" i="4"/>
  <c r="O138" i="4" s="1"/>
  <c r="I135" i="4"/>
  <c r="O135" i="4" s="1"/>
  <c r="I132" i="4"/>
  <c r="O132" i="4" s="1"/>
  <c r="I129" i="4"/>
  <c r="O129" i="4" s="1"/>
  <c r="I126" i="4"/>
  <c r="O126" i="4" s="1"/>
  <c r="I123" i="4"/>
  <c r="O123" i="4" s="1"/>
  <c r="I120" i="4"/>
  <c r="O120" i="4" s="1"/>
  <c r="I117" i="4"/>
  <c r="O117" i="4" s="1"/>
  <c r="I114" i="4"/>
  <c r="O114" i="4" s="1"/>
  <c r="I111" i="4"/>
  <c r="O111" i="4" s="1"/>
  <c r="I108" i="4"/>
  <c r="O108" i="4" s="1"/>
  <c r="I105" i="4"/>
  <c r="O105" i="4" s="1"/>
  <c r="I102" i="4"/>
  <c r="O102" i="4" s="1"/>
  <c r="I99" i="4"/>
  <c r="O99" i="4" s="1"/>
  <c r="I96" i="4"/>
  <c r="O96" i="4" s="1"/>
  <c r="I93" i="4"/>
  <c r="O93" i="4" s="1"/>
  <c r="I90" i="4"/>
  <c r="O90" i="4" s="1"/>
  <c r="I87" i="4"/>
  <c r="O87" i="4" s="1"/>
  <c r="I84" i="4"/>
  <c r="O84" i="4" s="1"/>
  <c r="I81" i="4"/>
  <c r="O81" i="4" s="1"/>
  <c r="I78" i="4"/>
  <c r="O78" i="4" s="1"/>
  <c r="I75" i="4"/>
  <c r="O75" i="4" s="1"/>
  <c r="I72" i="4"/>
  <c r="O72" i="4" s="1"/>
  <c r="I69" i="4"/>
  <c r="O69" i="4" s="1"/>
  <c r="I66" i="4"/>
  <c r="O66" i="4" s="1"/>
  <c r="I63" i="4"/>
  <c r="O63" i="4" s="1"/>
  <c r="I60" i="4"/>
  <c r="O60" i="4" s="1"/>
  <c r="I57" i="4"/>
  <c r="O57" i="4" s="1"/>
  <c r="I54" i="4"/>
  <c r="O54" i="4" s="1"/>
  <c r="I51" i="4"/>
  <c r="O51" i="4" s="1"/>
  <c r="I48" i="4"/>
  <c r="O48" i="4" s="1"/>
  <c r="I45" i="4"/>
  <c r="O45" i="4" s="1"/>
  <c r="I42" i="4"/>
  <c r="O42" i="4" s="1"/>
  <c r="I39" i="4"/>
  <c r="O39" i="4" s="1"/>
  <c r="I36" i="4"/>
  <c r="O36" i="4" s="1"/>
  <c r="I33" i="4"/>
  <c r="O33" i="4" s="1"/>
  <c r="I30" i="4"/>
  <c r="O30" i="4" s="1"/>
  <c r="I27" i="4"/>
  <c r="O27" i="4" s="1"/>
  <c r="I24" i="4"/>
  <c r="O24" i="4" s="1"/>
  <c r="I21" i="4"/>
  <c r="O21" i="4" s="1"/>
  <c r="I18" i="4"/>
  <c r="O18" i="4" s="1"/>
  <c r="I15" i="4"/>
  <c r="O15" i="4" s="1"/>
  <c r="I12" i="4"/>
  <c r="O12" i="4" s="1"/>
  <c r="I9" i="4"/>
  <c r="O9" i="4" s="1"/>
  <c r="I368" i="3"/>
  <c r="O368" i="3" s="1"/>
  <c r="I365" i="3"/>
  <c r="O365" i="3" s="1"/>
  <c r="I362" i="3"/>
  <c r="O362" i="3" s="1"/>
  <c r="I359" i="3"/>
  <c r="O359" i="3" s="1"/>
  <c r="I356" i="3"/>
  <c r="O356" i="3" s="1"/>
  <c r="I353" i="3"/>
  <c r="O353" i="3" s="1"/>
  <c r="I350" i="3"/>
  <c r="O350" i="3" s="1"/>
  <c r="I347" i="3"/>
  <c r="O347" i="3" s="1"/>
  <c r="I344" i="3"/>
  <c r="O344" i="3" s="1"/>
  <c r="I341" i="3"/>
  <c r="O341" i="3" s="1"/>
  <c r="I338" i="3"/>
  <c r="O338" i="3" s="1"/>
  <c r="I335" i="3"/>
  <c r="O335" i="3" s="1"/>
  <c r="I332" i="3"/>
  <c r="O332" i="3" s="1"/>
  <c r="I329" i="3"/>
  <c r="O329" i="3" s="1"/>
  <c r="I326" i="3"/>
  <c r="O326" i="3" s="1"/>
  <c r="I323" i="3"/>
  <c r="O323" i="3" s="1"/>
  <c r="I320" i="3"/>
  <c r="O320" i="3" s="1"/>
  <c r="O317" i="3"/>
  <c r="R316" i="3" s="1"/>
  <c r="O316" i="3" s="1"/>
  <c r="I317" i="3"/>
  <c r="I313" i="3"/>
  <c r="O313" i="3" s="1"/>
  <c r="I310" i="3"/>
  <c r="O310" i="3" s="1"/>
  <c r="I307" i="3"/>
  <c r="O307" i="3" s="1"/>
  <c r="I304" i="3"/>
  <c r="O304" i="3" s="1"/>
  <c r="I301" i="3"/>
  <c r="O301" i="3" s="1"/>
  <c r="O298" i="3"/>
  <c r="I298" i="3"/>
  <c r="I295" i="3"/>
  <c r="O295" i="3" s="1"/>
  <c r="O292" i="3"/>
  <c r="I292" i="3"/>
  <c r="I289" i="3"/>
  <c r="O289" i="3" s="1"/>
  <c r="I286" i="3"/>
  <c r="O286" i="3" s="1"/>
  <c r="I283" i="3"/>
  <c r="O283" i="3" s="1"/>
  <c r="I280" i="3"/>
  <c r="O280" i="3" s="1"/>
  <c r="I277" i="3"/>
  <c r="O277" i="3" s="1"/>
  <c r="O274" i="3"/>
  <c r="I274" i="3"/>
  <c r="I271" i="3"/>
  <c r="O271" i="3" s="1"/>
  <c r="O268" i="3"/>
  <c r="I268" i="3"/>
  <c r="I265" i="3"/>
  <c r="O265" i="3" s="1"/>
  <c r="I262" i="3"/>
  <c r="O262" i="3" s="1"/>
  <c r="I259" i="3"/>
  <c r="O259" i="3" s="1"/>
  <c r="I256" i="3"/>
  <c r="O256" i="3" s="1"/>
  <c r="I253" i="3"/>
  <c r="O253" i="3" s="1"/>
  <c r="O250" i="3"/>
  <c r="I250" i="3"/>
  <c r="I247" i="3"/>
  <c r="O247" i="3" s="1"/>
  <c r="O244" i="3"/>
  <c r="I244" i="3"/>
  <c r="I241" i="3"/>
  <c r="O241" i="3" s="1"/>
  <c r="I238" i="3"/>
  <c r="O238" i="3" s="1"/>
  <c r="I235" i="3"/>
  <c r="O235" i="3" s="1"/>
  <c r="I232" i="3"/>
  <c r="O232" i="3" s="1"/>
  <c r="I229" i="3"/>
  <c r="O229" i="3" s="1"/>
  <c r="O226" i="3"/>
  <c r="I226" i="3"/>
  <c r="I223" i="3"/>
  <c r="O223" i="3" s="1"/>
  <c r="O220" i="3"/>
  <c r="I220" i="3"/>
  <c r="I217" i="3"/>
  <c r="O217" i="3" s="1"/>
  <c r="I214" i="3"/>
  <c r="O214" i="3" s="1"/>
  <c r="I211" i="3"/>
  <c r="O211" i="3" s="1"/>
  <c r="I208" i="3"/>
  <c r="O208" i="3" s="1"/>
  <c r="I205" i="3"/>
  <c r="O205" i="3" s="1"/>
  <c r="O202" i="3"/>
  <c r="I202" i="3"/>
  <c r="I199" i="3"/>
  <c r="O199" i="3" s="1"/>
  <c r="O196" i="3"/>
  <c r="I196" i="3"/>
  <c r="I193" i="3"/>
  <c r="O193" i="3" s="1"/>
  <c r="I190" i="3"/>
  <c r="O190" i="3" s="1"/>
  <c r="I187" i="3"/>
  <c r="O187" i="3" s="1"/>
  <c r="I184" i="3"/>
  <c r="O184" i="3" s="1"/>
  <c r="I181" i="3"/>
  <c r="O181" i="3" s="1"/>
  <c r="O178" i="3"/>
  <c r="I178" i="3"/>
  <c r="I175" i="3"/>
  <c r="O171" i="3"/>
  <c r="I171" i="3"/>
  <c r="I168" i="3"/>
  <c r="O168" i="3" s="1"/>
  <c r="I165" i="3"/>
  <c r="O165" i="3" s="1"/>
  <c r="R164" i="3" s="1"/>
  <c r="O164" i="3" s="1"/>
  <c r="I161" i="3"/>
  <c r="O161" i="3" s="1"/>
  <c r="I158" i="3"/>
  <c r="O158" i="3" s="1"/>
  <c r="I155" i="3"/>
  <c r="O155" i="3" s="1"/>
  <c r="O152" i="3"/>
  <c r="I152" i="3"/>
  <c r="I149" i="3"/>
  <c r="O149" i="3" s="1"/>
  <c r="O146" i="3"/>
  <c r="I146" i="3"/>
  <c r="I143" i="3"/>
  <c r="O143" i="3" s="1"/>
  <c r="I140" i="3"/>
  <c r="O140" i="3" s="1"/>
  <c r="I137" i="3"/>
  <c r="O137" i="3" s="1"/>
  <c r="I134" i="3"/>
  <c r="O134" i="3" s="1"/>
  <c r="I131" i="3"/>
  <c r="O131" i="3" s="1"/>
  <c r="O128" i="3"/>
  <c r="I128" i="3"/>
  <c r="I124" i="3"/>
  <c r="O124" i="3" s="1"/>
  <c r="O121" i="3"/>
  <c r="I121" i="3"/>
  <c r="I118" i="3"/>
  <c r="I114" i="3"/>
  <c r="O114" i="3" s="1"/>
  <c r="I111" i="3"/>
  <c r="O111" i="3" s="1"/>
  <c r="I108" i="3"/>
  <c r="O108" i="3" s="1"/>
  <c r="I105" i="3"/>
  <c r="O105" i="3" s="1"/>
  <c r="O102" i="3"/>
  <c r="I102" i="3"/>
  <c r="I99" i="3"/>
  <c r="O99" i="3" s="1"/>
  <c r="O96" i="3"/>
  <c r="I96" i="3"/>
  <c r="I93" i="3"/>
  <c r="O93" i="3" s="1"/>
  <c r="I90" i="3"/>
  <c r="O90" i="3" s="1"/>
  <c r="I87" i="3"/>
  <c r="O87" i="3" s="1"/>
  <c r="I84" i="3"/>
  <c r="O84" i="3" s="1"/>
  <c r="I81" i="3"/>
  <c r="O81" i="3" s="1"/>
  <c r="O78" i="3"/>
  <c r="I78" i="3"/>
  <c r="I75" i="3"/>
  <c r="O75" i="3" s="1"/>
  <c r="O72" i="3"/>
  <c r="I72" i="3"/>
  <c r="I69" i="3"/>
  <c r="O69" i="3" s="1"/>
  <c r="I66" i="3"/>
  <c r="O66" i="3" s="1"/>
  <c r="I63" i="3"/>
  <c r="O63" i="3" s="1"/>
  <c r="I60" i="3"/>
  <c r="O60" i="3" s="1"/>
  <c r="I57" i="3"/>
  <c r="O57" i="3" s="1"/>
  <c r="O54" i="3"/>
  <c r="I54" i="3"/>
  <c r="I51" i="3"/>
  <c r="O51" i="3" s="1"/>
  <c r="O48" i="3"/>
  <c r="I48" i="3"/>
  <c r="I45" i="3"/>
  <c r="O45" i="3" s="1"/>
  <c r="I42" i="3"/>
  <c r="O42" i="3" s="1"/>
  <c r="I39" i="3"/>
  <c r="O39" i="3" s="1"/>
  <c r="I36" i="3"/>
  <c r="O36" i="3" s="1"/>
  <c r="I33" i="3"/>
  <c r="O33" i="3" s="1"/>
  <c r="O30" i="3"/>
  <c r="I30" i="3"/>
  <c r="I27" i="3"/>
  <c r="O27" i="3" s="1"/>
  <c r="O24" i="3"/>
  <c r="I24" i="3"/>
  <c r="I21" i="3"/>
  <c r="O21" i="3" s="1"/>
  <c r="I18" i="3"/>
  <c r="O18" i="3" s="1"/>
  <c r="I15" i="3"/>
  <c r="O15" i="3" s="1"/>
  <c r="I12" i="3"/>
  <c r="O12" i="3" s="1"/>
  <c r="I9" i="3"/>
  <c r="Q8" i="3" s="1"/>
  <c r="I8" i="3" s="1"/>
  <c r="I36" i="2"/>
  <c r="O36" i="2" s="1"/>
  <c r="I33" i="2"/>
  <c r="O33" i="2" s="1"/>
  <c r="I30" i="2"/>
  <c r="O30" i="2" s="1"/>
  <c r="I27" i="2"/>
  <c r="O27" i="2" s="1"/>
  <c r="I24" i="2"/>
  <c r="O24" i="2" s="1"/>
  <c r="I21" i="2"/>
  <c r="O21" i="2" s="1"/>
  <c r="I18" i="2"/>
  <c r="O18" i="2" s="1"/>
  <c r="I15" i="2"/>
  <c r="O15" i="2" s="1"/>
  <c r="I12" i="2"/>
  <c r="I9" i="2"/>
  <c r="O9" i="2" s="1"/>
  <c r="Q204" i="4" l="1"/>
  <c r="I204" i="4" s="1"/>
  <c r="Q174" i="3"/>
  <c r="I174" i="3" s="1"/>
  <c r="Q117" i="3"/>
  <c r="I117" i="3" s="1"/>
  <c r="Q8" i="2"/>
  <c r="I8" i="2" s="1"/>
  <c r="I3" i="2" s="1"/>
  <c r="C10" i="1" s="1"/>
  <c r="R127" i="3"/>
  <c r="O127" i="3" s="1"/>
  <c r="Q164" i="3"/>
  <c r="I164" i="3" s="1"/>
  <c r="Q316" i="3"/>
  <c r="I316" i="3" s="1"/>
  <c r="Q127" i="3"/>
  <c r="I127" i="3" s="1"/>
  <c r="Q8" i="4"/>
  <c r="I8" i="4" s="1"/>
  <c r="Q154" i="4"/>
  <c r="I154" i="4" s="1"/>
  <c r="Q355" i="4"/>
  <c r="I355" i="4" s="1"/>
  <c r="O12" i="2"/>
  <c r="R8" i="2" s="1"/>
  <c r="O8" i="2" s="1"/>
  <c r="O2" i="2" s="1"/>
  <c r="D10" i="1" s="1"/>
  <c r="E10" i="1" s="1"/>
  <c r="O9" i="3"/>
  <c r="R8" i="3" s="1"/>
  <c r="O8" i="3" s="1"/>
  <c r="O118" i="3"/>
  <c r="R117" i="3" s="1"/>
  <c r="O117" i="3" s="1"/>
  <c r="O175" i="3"/>
  <c r="R174" i="3" s="1"/>
  <c r="O174" i="3" s="1"/>
  <c r="R8" i="4"/>
  <c r="O8" i="4" s="1"/>
  <c r="R154" i="4"/>
  <c r="O154" i="4" s="1"/>
  <c r="R204" i="4"/>
  <c r="O204" i="4" s="1"/>
  <c r="R355" i="4"/>
  <c r="O355" i="4" s="1"/>
  <c r="Q141" i="4"/>
  <c r="I141" i="4" s="1"/>
  <c r="Q167" i="4"/>
  <c r="I167" i="4" s="1"/>
  <c r="R141" i="4"/>
  <c r="O141" i="4" s="1"/>
  <c r="R167" i="4"/>
  <c r="O167" i="4" s="1"/>
  <c r="O2" i="4" l="1"/>
  <c r="D12" i="1" s="1"/>
  <c r="I3" i="3"/>
  <c r="C11" i="1" s="1"/>
  <c r="O2" i="3"/>
  <c r="D11" i="1" s="1"/>
  <c r="E11" i="1" s="1"/>
  <c r="I3" i="4"/>
  <c r="C12" i="1" s="1"/>
  <c r="E12" i="1" s="1"/>
  <c r="C7" i="1" l="1"/>
  <c r="C6" i="1"/>
</calcChain>
</file>

<file path=xl/sharedStrings.xml><?xml version="1.0" encoding="utf-8"?>
<sst xmlns="http://schemas.openxmlformats.org/spreadsheetml/2006/main" count="3139" uniqueCount="897">
  <si>
    <t>Rekapitulace ceny</t>
  </si>
  <si>
    <t>Stavba: 2112 - Mladá Boleslav, Dubce - Rekonstrukce vodovodu a kanalizace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</si>
  <si>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</si>
  <si>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</si>
  <si>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</si>
  <si>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</si>
  <si>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</si>
  <si>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</si>
  <si>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</si>
  <si>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</si>
  <si>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</si>
  <si>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</si>
  <si>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</si>
  <si>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</si>
  <si>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2112</t>
  </si>
  <si>
    <t>Mladá Boleslav, Dubce - Rekonstrukce vodovodu a kanalizace</t>
  </si>
  <si>
    <t>O</t>
  </si>
  <si>
    <t>Rozpočet:</t>
  </si>
  <si>
    <t>0,00</t>
  </si>
  <si>
    <t>15,00</t>
  </si>
  <si>
    <t>21,00</t>
  </si>
  <si>
    <t>3</t>
  </si>
  <si>
    <t>2</t>
  </si>
  <si>
    <t/>
  </si>
  <si>
    <t>Vedlejší rozpočtové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</si>
  <si>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</si>
  <si>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</si>
  <si>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</si>
  <si>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</si>
  <si>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</si>
  <si>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</si>
  <si>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</si>
  <si>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</si>
  <si>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</si>
  <si>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</si>
  <si>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</si>
  <si>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</si>
  <si>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</si>
  <si>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</si>
  <si>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</si>
  <si>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</si>
  <si>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</si>
  <si>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</si>
  <si>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</si>
  <si>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</si>
  <si>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1.01</t>
  </si>
  <si>
    <t>Zařízení staveniště, provozní vlivy</t>
  </si>
  <si>
    <t>KPL</t>
  </si>
  <si>
    <t>PP</t>
  </si>
  <si>
    <t>Specifikace dle Technických podmínek 
1/2 nákladů ve Výkazu výměr dokumentace DÚR+DSP, 1/2 nákladů ve Výkazu výměr dokumentace DPS</t>
  </si>
  <si>
    <t>VV</t>
  </si>
  <si>
    <t>1.03</t>
  </si>
  <si>
    <t>Fotodokumentace</t>
  </si>
  <si>
    <t>1.04</t>
  </si>
  <si>
    <t>Publicita a propagace stavby</t>
  </si>
  <si>
    <t>1.08</t>
  </si>
  <si>
    <t>Doklady požadované k předání a převzetí díla</t>
  </si>
  <si>
    <t>1.09</t>
  </si>
  <si>
    <t>Dokumentace skutečného provedení stavby a dokumentace geodetického zaměření stavby</t>
  </si>
  <si>
    <t>1.11</t>
  </si>
  <si>
    <t>Pasportizace stávajících objektů – inventarizační prohlídky</t>
  </si>
  <si>
    <t>7</t>
  </si>
  <si>
    <t>1.12</t>
  </si>
  <si>
    <t>Vytyčení podzemních zařízení, rizika a zvláštní opatření</t>
  </si>
  <si>
    <t>8</t>
  </si>
  <si>
    <t>1.14</t>
  </si>
  <si>
    <t>Vytyčení stavby, ochrana geodetických bodů před poškozením</t>
  </si>
  <si>
    <t>1.15</t>
  </si>
  <si>
    <t>Zajištění a osvětlení výkopů a překopů</t>
  </si>
  <si>
    <t>1.19</t>
  </si>
  <si>
    <t>Dopravně inženýrská opatření a dopravní značení DIO</t>
  </si>
  <si>
    <t>SO01.1</t>
  </si>
  <si>
    <t>Vodovodní řad v ulici Na Dubcích</t>
  </si>
  <si>
    <t>Zemní práce</t>
  </si>
  <si>
    <t>113106111</t>
  </si>
  <si>
    <t>Rozebrání dlažeb z mozaiky komunikací pro pěší ručně</t>
  </si>
  <si>
    <t>M2</t>
  </si>
  <si>
    <t>Rozebrání dlažeb komunikací pro pěší s přemístěním hmot na skládku na vzdálenost do 3 m nebo s naložením na dopravní prostředek s ložem z kameniva nebo živice a s jakoukoliv výplní spár ručně z mozaiky včetně očištění, uložení během stavby a přípravy na znovupoložení</t>
  </si>
  <si>
    <t>1,32+2,95+3,31+3,28 chodník =10,860 [A]</t>
  </si>
  <si>
    <t>113106171</t>
  </si>
  <si>
    <t>01</t>
  </si>
  <si>
    <t>Rozebrání dlažeb vozovek ze zámkové dlažby s ložem z kameniva ručně</t>
  </si>
  <si>
    <t>Rozebrání dlažeb a dílců vozovek a ploch s jakoukoliv výplní spár ručně ze zámkové dlažby s ložem z kameniva včetně očištění, 
uložení během stavby a přípravy na znovupoložení 
1/3 nákladů hradí VaK MB</t>
  </si>
  <si>
    <t>509,41/3 =169,803 [A]</t>
  </si>
  <si>
    <t>02</t>
  </si>
  <si>
    <t>Rozebrání dlažeb a dílců vozovek a ploch s jakoukoliv výplní spár ručně ze zámkové dlažby s ložem z kameniva včetně očištění, 
uložení během stavby a přípravy na znovupoložení</t>
  </si>
  <si>
    <t>10,01+7,94+14,94+1,70 =34,590 [A]</t>
  </si>
  <si>
    <t>113107163</t>
  </si>
  <si>
    <t>Odstranění podkladu z kameniva drceného tl 300 mm strojně pl přes 50 do 200 m2</t>
  </si>
  <si>
    <t>Odstranění podkladů nebo krytů strojně plochy jednotlivě přes 50 m2 do 200 m2 s přemístěním hmot na skládku na vzdálenost do 20 m nebo s naložením na dopravní prostředekz kameniva hrubého drceného, o tl. vrstvy přes 200 do 300 mm 
1/3 nákladů hradí VaK MB 
(50,941m3)</t>
  </si>
  <si>
    <t>509,41/3 dlážděná vozovka =169,803 [A]</t>
  </si>
  <si>
    <t>Odstranění podkladů nebo krytů strojně plochy jednotlivě přes 50 m2 do 200 m2 s přemístěním hmot na skládku na vzdálenost do 20 m nebo s naložením na dopravní prostředekz kameniva hrubého drceného, o tl. vrstvy přes 200 do 300 mm 
(15,018m3)</t>
  </si>
  <si>
    <t>((10,01+7,94+14,94+1,70) dlážděná vozovka + 11,91 asfaltová vozovka) tl.300mm + (1,32+2,95) chodník tl.250mm =50,770 [A]</t>
  </si>
  <si>
    <t>113107342</t>
  </si>
  <si>
    <t>Odstranění podkladu živičného tl 100 mm strojně pl do 50 m2</t>
  </si>
  <si>
    <t>Odstranění podkladů nebo krytů strojně plochy jednotlivě do 50 m2 s přemístěním hmot na skládku na vzdálenost do 3 m nebo s naložením na dopravní prostředek živičných, o tl. vrstvy přes 50 do 100 mm 
(0,715m3)</t>
  </si>
  <si>
    <t>113154232</t>
  </si>
  <si>
    <t>Frézování živičného krytu tl 40 mm pruh š 2 m pl do 1000 m2 bez překážek v trase</t>
  </si>
  <si>
    <t>Frézování živičného podkladu nebo krytu s naložením na dopravní prostředek plochy do 1 000 m2  bez překážek v trase pruhu šířky přes 1 m do 2 m, tloušťky vrstvy 40 mm 
(0,966m3)</t>
  </si>
  <si>
    <t>12,24+11,91 =24,150 [A]</t>
  </si>
  <si>
    <t>113201112</t>
  </si>
  <si>
    <t>Vytrhání obrub silničních ležatých</t>
  </si>
  <si>
    <t>M</t>
  </si>
  <si>
    <t>Vytrhání obrub silničních včetně lože a opěry včetně naložení na dopravní prostředek</t>
  </si>
  <si>
    <t>2,95+0,95+1,67+2,61+3,00+2,00 obrubník + 19,49+1,02 snížený obrubník =33,690 [A]</t>
  </si>
  <si>
    <t>115101201</t>
  </si>
  <si>
    <t>Čerpání vody na dopravní výšku do 10 m průměrný přítok do 500 l/min</t>
  </si>
  <si>
    <t>HOD</t>
  </si>
  <si>
    <t>Čerpání vody na dopravní výšku do 10 m s uvažovaným průměrným přítokem do 500 l/min  
Podzemní voda, případně dešťová voda nateklá do výkopu</t>
  </si>
  <si>
    <t>115101301</t>
  </si>
  <si>
    <t>Pohotovost čerpací soupravy pro dopravní výšku do 10 m přítok do 500 l/min</t>
  </si>
  <si>
    <t>DEN</t>
  </si>
  <si>
    <t>Pohotovost záložní čerpací soupravy pro dopravní výšku do 10 m s uvažovaným průměrným přítokem do 500 l/min</t>
  </si>
  <si>
    <t>11</t>
  </si>
  <si>
    <t>119001401</t>
  </si>
  <si>
    <t>Dočasné zajištění potrubí ocelového nebo litinového DN do 200</t>
  </si>
  <si>
    <t>Dočasné zajištění podzemního potrubí nebo vedení ve výkopišti opotřebením hmot potrubí ocelového, plastového nebo litinového, jmenovité světlosti DN do 200</t>
  </si>
  <si>
    <t>(6 řad + 3 přípojky) *1,0 =9,000 [A]</t>
  </si>
  <si>
    <t>12</t>
  </si>
  <si>
    <t>119001421</t>
  </si>
  <si>
    <t>Dočasné zajištění kabelů a kabelových tratí ze 3 volně ložených kabelů</t>
  </si>
  <si>
    <t>Dočasné zajištění podzemního potrubí nebo vedení ve výkopišti opotřebením hmot kabelů a kabelových tratí z volně ložených kabelů a to do 3 kabelů  
Stoka</t>
  </si>
  <si>
    <t>(2 řad + 3 přípojky) *1,0 =5,000 [A]</t>
  </si>
  <si>
    <t>13</t>
  </si>
  <si>
    <t>120001101</t>
  </si>
  <si>
    <t>Příplatek za ztížení odkopávky nebo prokkopávky v blízkosti inženýrských sítí</t>
  </si>
  <si>
    <t>M3</t>
  </si>
  <si>
    <t>Příplatek k cenám vykopávek za ztížení vykopávky v blízkosti inženýrských sítí nebo výbušnin v horninách jakékoliv třídy  
Stoka + přípojky</t>
  </si>
  <si>
    <t>(9+5)*1,5 křížění + (2+4)*1,5 napojení na stávající potrubí =30,000 [A]</t>
  </si>
  <si>
    <t>14</t>
  </si>
  <si>
    <t>121101101</t>
  </si>
  <si>
    <t>Sejmutí ornice s přemístěním na vzdálenost do 50 m</t>
  </si>
  <si>
    <t>Sejmutí ornice nebo lesní půdy složením, na vzdálenost do 50 m</t>
  </si>
  <si>
    <t>0,9*0,15*5,02 =0,678 [A]</t>
  </si>
  <si>
    <t>15</t>
  </si>
  <si>
    <t>132201202</t>
  </si>
  <si>
    <t>Hloubení rýh š do 2000 mm v hornině tř. 3 objemu do 1000 m3</t>
  </si>
  <si>
    <t>Hloubení zapažených i nezapažených rýh šířky přes 600 do 2 000 mm s urovnáním dna do předepsaného profilu a spádu v hornině tř. 3 přes 100 do 1 000 m3</t>
  </si>
  <si>
    <t>((204,99 řad + 22,22 přípojky) - (0,90*0,42*(124,24+6,57) konstrukce dlážděné vozovky) - (11,91*0,40 konstrukce asfaltové vozovky) - ((1,32+2,95)*0,34 konstrukce chodníku) - (0,9*0,15*5,02 ornice)) * 0,7 =119,609 [A]</t>
  </si>
  <si>
    <t>16</t>
  </si>
  <si>
    <t>132201209</t>
  </si>
  <si>
    <t>Příplatek za lepivost k hloubení rýh š do 2000 mm v hornině tř. 3</t>
  </si>
  <si>
    <t>Hloubení zapažených i nezapažených rýh šířky přes 600 do 2 000 mm s urovnáním dna do předepsaného profilu a spádu v hornině tř. 3  
Příplatek k cenám za lepivost horniny tř. 3</t>
  </si>
  <si>
    <t>17</t>
  </si>
  <si>
    <t>138401201</t>
  </si>
  <si>
    <t>Dolamování hloubených vykopávek rýh ve vrstvě tl do 500 mm v hornině tř. 5</t>
  </si>
  <si>
    <t>Dolamování zapažených nebo nezapažených hloubených vykopávek v horninách tř. 5 až 7 s použitím pneum s příp. nutným přemístěním výkopku ve výkopišti, bez naložení rýh, ve vrstvě tl. do 500 mm v hornině tř. 5</t>
  </si>
  <si>
    <t>((204,99 řad + 22,22 přípojky) - (0,90*0,42*(124,24+6,57) konstrukce dlážděné vozovky) - (11,91*0,40 konstrukce asfaltové vozovky) - ((1,32+2,95)*0,34 konstrukce chodníku) - (0,9*0,15*5,02 ornice)) * 0,3 =51,261 [A]</t>
  </si>
  <si>
    <t>18</t>
  </si>
  <si>
    <t>151811131</t>
  </si>
  <si>
    <t>Osazení pažicího boxu hl výkopu do 4 m š do 1,2 m</t>
  </si>
  <si>
    <t>Zřízení pažicích boxů pro pažení a rozepření stěn rýh podzemního vedení hloubka výkopu do 4 m, šířka do 1,2 m</t>
  </si>
  <si>
    <t>455,35 řad + 49,37 přípojky =504,720 [A]</t>
  </si>
  <si>
    <t>19</t>
  </si>
  <si>
    <t>151811231</t>
  </si>
  <si>
    <t>Odstranění pažicího boxu hl výkopu do 4 m š do 1,2 m</t>
  </si>
  <si>
    <t>Odstranění pažicích boxů pro pažení a rozepření stěn rýh podzemního vedení hloubka výkopu do 4 m, šířka do 1,2 m  
Stoka + přípojky</t>
  </si>
  <si>
    <t>20</t>
  </si>
  <si>
    <t>161101102</t>
  </si>
  <si>
    <t>Svislé přemístění výkopku z horniny tř. 1 až 4 hl výkopu do 4 m</t>
  </si>
  <si>
    <t>Svislé přemístění výkopku dopravního prostředku z horniny tř. 1 až 4, při hloubce výkopu do 4 m</t>
  </si>
  <si>
    <t>21</t>
  </si>
  <si>
    <t>161101152</t>
  </si>
  <si>
    <t>Svislé přemístění výkopku z horniny tř. 5 až 7 hl výkopu do 4 m</t>
  </si>
  <si>
    <t>Svislé přemístění výkopku dopravního prostředku z horniny tř. 5 až 7, při hloubce výkopu do 4 m</t>
  </si>
  <si>
    <t>22</t>
  </si>
  <si>
    <t>167101101</t>
  </si>
  <si>
    <t>Nakládání výkopku z hornin tř. 1 až 4 do 100 m3</t>
  </si>
  <si>
    <t>Nakládání, skládání a překládání neulehlého výkopku nebo sypaniny nakládání, množství do 100 m3, z hornin tř. 1 až 4 
Naložení výkopku na mezideponii před odvozem na trvalou skládku</t>
  </si>
  <si>
    <t>119,609 - 103,356 =16,253 [A]</t>
  </si>
  <si>
    <t>23</t>
  </si>
  <si>
    <t>167101102</t>
  </si>
  <si>
    <t>Nakládání výkopku z hornin tř. 1 až 4 přes 100 m3</t>
  </si>
  <si>
    <t>Nakládání, skládání a překládání neulehlého výkopku nebo sypaniny nakládání, množství přes 100 m3, z hornin tř. 1 až 4 
Naložení výkopku na mezideponii před odvozem pro zpětný zásyp rýhy</t>
  </si>
  <si>
    <t>(119,609+51,261 výkop) - 20,496 podsyp - 45,111 obsyp - 0,88 bloky - 1,027 potrubí =103,356 [A]</t>
  </si>
  <si>
    <t>24</t>
  </si>
  <si>
    <t>167101151</t>
  </si>
  <si>
    <t>Nakládání výkopku z hornin tř. 5 až 7 do 100 m3</t>
  </si>
  <si>
    <t>Nakládání, skládání a překládání neulehlého výkopku nebo sypaniny nakládání, množství do 100 m3, z hornin tř. 5 až 7 
Naložení výkopku na mezideponii před odvozem na trvalou skládku</t>
  </si>
  <si>
    <t>25</t>
  </si>
  <si>
    <t>171201201</t>
  </si>
  <si>
    <t>Uložení sypaniny na skládky</t>
  </si>
  <si>
    <t>Uložení sypaniny na skládky  
Uložení výkopku a rozebranné konstrukce vozovky na mezideponi</t>
  </si>
  <si>
    <t>119,609+51,261 výkop + 50,941+15,018+0,715+0,966 konstrukce vozovky =238,510 [A]</t>
  </si>
  <si>
    <t>26</t>
  </si>
  <si>
    <t>Uložení sypaniny na skládky  
Uložení výkopku a rozebranné konstrukce vozovky na trvalou slkádku</t>
  </si>
  <si>
    <t>16,253+51,261 výkop + 50,941+15,018+0,715+0,966 konstrukce vozovky =135,154 [A]</t>
  </si>
  <si>
    <t>27</t>
  </si>
  <si>
    <t>171201211</t>
  </si>
  <si>
    <t>Poplatek za uložení stavebního odpadu - zeminy a kameniva na skládce</t>
  </si>
  <si>
    <t>T</t>
  </si>
  <si>
    <t>Poplatek za uložení stavebního odpadu na skládce (skládkovné) zeminy a kameniva zatříděného do Katalogu odpadů pod kódem 170 504  
Přebytečný výkopek uložený na trvalou skládku</t>
  </si>
  <si>
    <t>(16,253+51,261) * 2,075 výkop =140,092 [A]</t>
  </si>
  <si>
    <t>28</t>
  </si>
  <si>
    <t>174101101</t>
  </si>
  <si>
    <t>Zásyp jam, šachet rýh nebo kolem objektů sypaninou se zhutněním</t>
  </si>
  <si>
    <t>Zásyp sypaninou z jakékoliv horniny s uložením výkopku ve vrstvách se zhutněním jam, šachet, rýh nebo kolem objektů v těchto vykopávkách  
Stávající výkopek</t>
  </si>
  <si>
    <t>29</t>
  </si>
  <si>
    <t>175111101</t>
  </si>
  <si>
    <t>Obsypání potrubí ručně sypaninou bez prohození sítem, uloženou do 3 m</t>
  </si>
  <si>
    <t>Obsypání potrubí ručně 3 m od jeho kraje, pro jakoukoliv hloubku výkopu a míru zhutnění bez prohození sypaniny sítem 
Hutněný písek, zrno 0-4mm</t>
  </si>
  <si>
    <t>0,9*0,3478*133,21 - 3,14*0,0489*0,0489*133,21 LTH80 + 0,9*0,313*4,74 - 3,14*0,0315*0,0315*4,74 PE63 + 0,9*0,232*14,87 - 3,14*0,016*0,016*14,87 PE32 =45,111 [A]</t>
  </si>
  <si>
    <t>PN</t>
  </si>
  <si>
    <t>30</t>
  </si>
  <si>
    <t>58337310</t>
  </si>
  <si>
    <t>štěrkopísek frakce 0-4 třída B</t>
  </si>
  <si>
    <t>Písek 0-4mm pro obsyp potrubí</t>
  </si>
  <si>
    <t>45,111*2,075 =93,605 [A]</t>
  </si>
  <si>
    <t>31</t>
  </si>
  <si>
    <t>181301112</t>
  </si>
  <si>
    <t>Rozprostření ornice tl vrstvy do 150 mm pl přes 500 m2 v rovině nebo ve svahu do 1:5</t>
  </si>
  <si>
    <t>Rozprostření a urovnání ornice v rovině nebo ve svahu sklonu do 1:5 při souvislé ploše přes 500 m2, tl. vrstvy přes 100 do 150 mm</t>
  </si>
  <si>
    <t>0,9*5,02=4,518 [A]</t>
  </si>
  <si>
    <t>112</t>
  </si>
  <si>
    <t>R.02-001</t>
  </si>
  <si>
    <t>Vodorovné přemístění výkopku z horniny tř. 1 až 4</t>
  </si>
  <si>
    <t>Přemístění výkopku ze staveniště na mezideponii. Vzdálenost dle dodavatelem zvolené mezideponie.</t>
  </si>
  <si>
    <t>113</t>
  </si>
  <si>
    <t>R.02-002</t>
  </si>
  <si>
    <t>Přemístění výkopku z mezideponie na stavenište. Vzdálenost dle dodavatelem zvolené mezideponie.</t>
  </si>
  <si>
    <t>114</t>
  </si>
  <si>
    <t>R.02-003</t>
  </si>
  <si>
    <t>Přemístění výkopku z mezideponie na trvalou deponii. Vzdálenost dle dodavatelem zvolené mezideponie a deponie.</t>
  </si>
  <si>
    <t>119,609 výkop - 103,356 zásyp =16,253 [A]</t>
  </si>
  <si>
    <t>115</t>
  </si>
  <si>
    <t>R.02-004</t>
  </si>
  <si>
    <t>Vodorovné přemístění výkopku z horniny tř. 5 až 7</t>
  </si>
  <si>
    <t>116</t>
  </si>
  <si>
    <t>R.02-005</t>
  </si>
  <si>
    <t>Vodorovné konstrukce</t>
  </si>
  <si>
    <t>32</t>
  </si>
  <si>
    <t>451573111</t>
  </si>
  <si>
    <t>Lože pod potrubí otevřený výkop ze štěrkopísku</t>
  </si>
  <si>
    <t>Lože pod potrubí, stoky a drobné objekty v otevřeném výkopu z písku a štěrkopísku do 63 mm  
Hutněný písek, zrno 0-4mm</t>
  </si>
  <si>
    <t>(132,21+4,74 řad + 14,87 přípojky)*0,90*0,15 =20,496 [A]</t>
  </si>
  <si>
    <t>33</t>
  </si>
  <si>
    <t>452313151</t>
  </si>
  <si>
    <t>Podkladní bloky z betonu prostého tř. C 20/25 otevřený výkop</t>
  </si>
  <si>
    <t>Podkladní a zajišťovací konstrukce z betonu prostého v otevřeném výkopu bloky pro potrubí z betonu tř. C 20/25</t>
  </si>
  <si>
    <t>0,13+0,23+0,08*2+0,08*2+0,04*1+0,04*4 =0,880 [A]</t>
  </si>
  <si>
    <t>34</t>
  </si>
  <si>
    <t>452353101</t>
  </si>
  <si>
    <t>Bednění podkladních bloků otevřený výkop</t>
  </si>
  <si>
    <t>Bednění podkladních a zajišťovacích konstrukcí v otevřeném výkopu bloků pro potrubí  
Montáž, demontáž, likvidace</t>
  </si>
  <si>
    <t>(0,63*0,28+(0,74*0,28)*2)*1 + (0,85*0,28+(0,97*0,28)*2)*1 + (0,49*0,28+(0,28*0,58)*2)*2 + (0,49*0,28+(0,28*0,58)*2)*2 + (0,26*0,28+(0,55*0,28)*2)*1 + (0,26*0,28+(0,55*0,28)*2)*4 =5,124 [A]</t>
  </si>
  <si>
    <t>Komunikace</t>
  </si>
  <si>
    <t>35</t>
  </si>
  <si>
    <t>564831111</t>
  </si>
  <si>
    <t>Podklad ze štěrkodrtě ŠD tl 100 mm</t>
  </si>
  <si>
    <t>Podklad ze štěrkodrti ŠD s rozprostřením a zhutněním, po zhutnění tl. 100 mm</t>
  </si>
  <si>
    <t>1,32+2,95 chodník =4,270 [A]</t>
  </si>
  <si>
    <t>36</t>
  </si>
  <si>
    <t>564851111</t>
  </si>
  <si>
    <t>Podklad ze štěrkodrtě ŠD tl 150 mm</t>
  </si>
  <si>
    <t>Podklad ze štěrkodrti ŠD s rozprostřením a zhutněním, po zhutnění tl. 150 mm - DVĚ VRSTVY!!! 
Podklad zámkové dlažby - 1/3 nákladů hradí VaK MB</t>
  </si>
  <si>
    <t>(509,41 * 2) /3 dlážděná vozovka =339,607 [A]</t>
  </si>
  <si>
    <t>37</t>
  </si>
  <si>
    <t>Podklad ze štěrkodrti ŠD s rozprostřením a zhutněním, po zhutnění tl. 150 mm 
Dláždená a asfaltová vozovka - DVĚ VRSTVY!!!, chodník jedna vrstva</t>
  </si>
  <si>
    <t>((14,94+1,70) * 2) dlážděná vozovka + (11,91*2) asfaltová vozovka + (1,32+2,95) chodník =61,370 [A]</t>
  </si>
  <si>
    <t>38</t>
  </si>
  <si>
    <t>565145111</t>
  </si>
  <si>
    <t>Asfaltový beton vrstva podkladní ACP 16 (obalované kamenivo OKS) tl 60 mm š do 3 m</t>
  </si>
  <si>
    <t>Asfaltový beton vrstva podkladní ACP 16+ (obalované kamenivo střednězrnné - OKS) s rozprostřením a zhutněním v pruhu šířky do 3 m, po zhutnění tl. 60 mm</t>
  </si>
  <si>
    <t>39</t>
  </si>
  <si>
    <t>573231106</t>
  </si>
  <si>
    <t>Postřik živičný spojovací ze silniční emulze v množství 0,30 kg/m2</t>
  </si>
  <si>
    <t>Postřik spojovací PSE bez posypu kamenivem ze silniční emulze, v množství 0,30 kg/m2</t>
  </si>
  <si>
    <t>40</t>
  </si>
  <si>
    <t>577134121</t>
  </si>
  <si>
    <t>Asfaltový beton vrstva obrusná ACO 11 (ABS) tř. I tl 40 mm š přes 3 m z nemodifikovaného asfaltu</t>
  </si>
  <si>
    <t>Asfaltový beton vrstva obrusná ACO 11+ (ABS) s rozprostřením a se zhutněním z nemodifikovaného asfaltu v pruhu šířky přes 3 m tř. I, po zhutnění tl. 40 mm</t>
  </si>
  <si>
    <t>41</t>
  </si>
  <si>
    <t>591411111</t>
  </si>
  <si>
    <t>Kladení dlažby z mozaiky jednobarevné komunikací pro pěší lože z kameniva</t>
  </si>
  <si>
    <t>Kladení dlažby z mozaiky komunikací pro pěší s vyplněním spár, s dvojím beraněním a se smetením přebytečného materiálu na vzdálenost do 3,  jednobarevné, s ložem tl. do 40 mm z kameniva</t>
  </si>
  <si>
    <t>42</t>
  </si>
  <si>
    <t>59761273</t>
  </si>
  <si>
    <t>dlažba mozaiková slinutá 50x50mm barevná 11 ks/m2</t>
  </si>
  <si>
    <t>KUS</t>
  </si>
  <si>
    <t>10% náhrada stávající dlažby</t>
  </si>
  <si>
    <t>(1,32+2,95+3,31+3,28) * 0,10=1,086 [A]</t>
  </si>
  <si>
    <t>43</t>
  </si>
  <si>
    <t>596212210</t>
  </si>
  <si>
    <t>Kladení zámkové dlažby pozemních komunikací tl 80 mm skupiny A pl do 50 m2</t>
  </si>
  <si>
    <t>Kladení dlažby z betonových zámkových dlaždic pozemních komunikací vibrováním a se smetením přebytečného materiálu na krajnici tl. 80 mm skupiny A, pro plochy do 50 m2 včetně ložní vrstvy tl.40mm a výplně spar</t>
  </si>
  <si>
    <t>14,94+1,70 dlážděná vozovka =16,640 [A]</t>
  </si>
  <si>
    <t>44</t>
  </si>
  <si>
    <t>59245013</t>
  </si>
  <si>
    <t>dlažba zámková profilová 20x16,5x8 cm přírodní</t>
  </si>
  <si>
    <t>(14,94+1,70) * 0,10 =1,664 [A]</t>
  </si>
  <si>
    <t>45</t>
  </si>
  <si>
    <t>596212212</t>
  </si>
  <si>
    <t>Kladení zámkové dlažby pozemních komunikací tl 80 mm skupiny A pl do 300 m2</t>
  </si>
  <si>
    <t>Kladení dlažby z betonových zámkových dlaždic pozemních komunikací vibrováním a se smetením přebytečného materiálu na krajnici tl. 80 mm skupiny A, pro plochy přes 100 do 300 m2 včetně ložní vrstvy tl.40mm a výplně spar 
1/3 nákladů hradí VaK MB</t>
  </si>
  <si>
    <t>46</t>
  </si>
  <si>
    <t>(509,41/3) * 0,10 =16,980 [A]</t>
  </si>
  <si>
    <t>Přidružená stavební výroba</t>
  </si>
  <si>
    <t>47</t>
  </si>
  <si>
    <t>722219191</t>
  </si>
  <si>
    <t>Montáž zemních souprav ostatní typ</t>
  </si>
  <si>
    <t>Armatury přírubové, montáž zemních souprav, ostatních typů 
Ocenit pouze montáž, Zemní souprava Patent plus-AT, telesk. 1,20-1,80m DN65/80, VAG dodá objednatel - VaK MB, a.s.</t>
  </si>
  <si>
    <t>48</t>
  </si>
  <si>
    <t>28611116</t>
  </si>
  <si>
    <t>trubka kanalizační PVC DN 110x5000 mm SN4</t>
  </si>
  <si>
    <t>Ochranna zemní soupravy</t>
  </si>
  <si>
    <t>49</t>
  </si>
  <si>
    <t>734173417</t>
  </si>
  <si>
    <t>Spoj přírubový PN 16 DN 80</t>
  </si>
  <si>
    <t>SOUBOR</t>
  </si>
  <si>
    <t>Nerez šrouby, matky, podložky, těsnění...</t>
  </si>
  <si>
    <t>Potrubí</t>
  </si>
  <si>
    <t>50</t>
  </si>
  <si>
    <t>850245121</t>
  </si>
  <si>
    <t>Výřez nebo výsek na potrubí z trub litinových tlakových nebo plastických hmot DN 80</t>
  </si>
  <si>
    <t>Výřez nebo výsek na potrubí z trub litinových tlakových nebo plasických hmot DN 80 
Vodovodní řad</t>
  </si>
  <si>
    <t>51</t>
  </si>
  <si>
    <t>Výřez nebo výsek na potrubí z trub litinových tlakových nebo plasických hmot DN 80 
Vodovodní přípojky</t>
  </si>
  <si>
    <t>52</t>
  </si>
  <si>
    <t>851241131</t>
  </si>
  <si>
    <t>Montáž potrubí z trub litinových hrdlových s integrovaným těsněním otevřený výkop DN 80</t>
  </si>
  <si>
    <t>Montáž potrubí z trub litinových tlakových hrdlových v otevřeném výkopu s integrovaným těsněním DN 80 
Vodovodní řad</t>
  </si>
  <si>
    <t>53</t>
  </si>
  <si>
    <t>55251004</t>
  </si>
  <si>
    <t>trouba vodovodní litinová hrdlová Zn+Al (85/15)400g/m2+modrý epoxid, 6 m DN 80</t>
  </si>
  <si>
    <t>Litinová trouba hrdlová, DN80 Class100 PN16</t>
  </si>
  <si>
    <t>54</t>
  </si>
  <si>
    <t>857241131</t>
  </si>
  <si>
    <t>Montáž litinových tvarovek jednoosých hrdlových otevřený výkop s integrovaným těsněním DN 80</t>
  </si>
  <si>
    <t>Montáž litinových tvarovek na potrubí litinovém tlakovém jednoosých na potrubí z trub hrdlových v otevřeném výkopu, kanálu nebo v šachtě s integrovaným těsněním DN 80</t>
  </si>
  <si>
    <t>1+4+2+1=8,000 [A]</t>
  </si>
  <si>
    <t>55</t>
  </si>
  <si>
    <t>55253916</t>
  </si>
  <si>
    <t>koleno hrdlové z tvárné litiny,práškový epoxid tl 250µm MMK-kus DN 80-22,5°</t>
  </si>
  <si>
    <t>MMK Koleno 22,50°, DN80 PN16, Duktus</t>
  </si>
  <si>
    <t>56</t>
  </si>
  <si>
    <t>X</t>
  </si>
  <si>
    <t>koleno hrdlové z tvárné litiny,práškový epoxid tl 250µm MK-kus DN 80-22,5°</t>
  </si>
  <si>
    <t>MK Koleno 22,50°, DN80 PN16, Duktus</t>
  </si>
  <si>
    <t>57</t>
  </si>
  <si>
    <t>55253940</t>
  </si>
  <si>
    <t>koleno hrdlové z tvárné litiny,práškový epoxid tl 250µm MK-kus DN 80-45°</t>
  </si>
  <si>
    <t>MK Koleno 45°, DN80 PN16, Duktus</t>
  </si>
  <si>
    <t>58</t>
  </si>
  <si>
    <t>R.08-001</t>
  </si>
  <si>
    <t>waga spojka DN 80</t>
  </si>
  <si>
    <t>Waga Multi/Joint plus 3007, d84-105 PN16, Georg Fischer</t>
  </si>
  <si>
    <t>59</t>
  </si>
  <si>
    <t>857242122</t>
  </si>
  <si>
    <t>Montáž litinových tvarovek jednoosých přírubových otevřený výkop DN 80</t>
  </si>
  <si>
    <t>Montáž litinových tvarovek na potrubí litinovém tlakovém jednoosých na potrubí z trub přírubových v otevřeném výkopu, kanálu nebo v šachtě DN 80</t>
  </si>
  <si>
    <t>1+1+1+2+2=7,000 [A]</t>
  </si>
  <si>
    <t>60</t>
  </si>
  <si>
    <t>28654368</t>
  </si>
  <si>
    <t>příruba volná k lemovému nákružku z polypropylénu 90</t>
  </si>
  <si>
    <t>Profilovaná otočná příruba poplastovaná, DN80/d90 PN16, Frialen</t>
  </si>
  <si>
    <t>61</t>
  </si>
  <si>
    <t>55251820</t>
  </si>
  <si>
    <t>koleno přírubové prodloužené s patkou pro připojení k hydrantu 80/90 mm</t>
  </si>
  <si>
    <t>PPL Kus, prodloužené patkové koleno 90° č.5050, DN80 PN16, Hawle</t>
  </si>
  <si>
    <t>62</t>
  </si>
  <si>
    <t>55253087</t>
  </si>
  <si>
    <t>trouba přírubová litinová vodovodní  PN 10/16 DN 80 dl 200mm</t>
  </si>
  <si>
    <t>TP Kus, DN80 PN16 dl. 200mm, Duktus</t>
  </si>
  <si>
    <t>63</t>
  </si>
  <si>
    <t>55253892</t>
  </si>
  <si>
    <t>tvarovka přírubová s hrdlem z tvárné litiny,práškový epoxid tl 250µm EU-kus DN 80 L130mm</t>
  </si>
  <si>
    <t>E Kus, DN80 PN16, Duktus</t>
  </si>
  <si>
    <t>64</t>
  </si>
  <si>
    <t>55254011</t>
  </si>
  <si>
    <t>koleno přírubové z tvárné litiny,práškový epoxid tl 250µm FFK-kus DN 80- 45°</t>
  </si>
  <si>
    <t>FFK koleno 45°, DN80 PN16, Duktus</t>
  </si>
  <si>
    <t>65</t>
  </si>
  <si>
    <t>857243131</t>
  </si>
  <si>
    <t>Montáž litinových tvarovek odbočných hrdlových otevřený výkop s integrovaným těsněním DN 80</t>
  </si>
  <si>
    <t>Montáž litinových tvarovek na potrubí litinovém tlakovém odbočných na potrubí z trub hrdlových v otevřeném výkopu, kanálu nebo v šachtě s integrovaným těsněním DN 80</t>
  </si>
  <si>
    <t>66</t>
  </si>
  <si>
    <t>55258531</t>
  </si>
  <si>
    <t>tvarovka hrdlová s přírubovou odbočkou z tvárné litiny MMA-kus DN 80/80</t>
  </si>
  <si>
    <t>MMA Kus, DN80/80 PN16, Duktus</t>
  </si>
  <si>
    <t>67</t>
  </si>
  <si>
    <t>871161211</t>
  </si>
  <si>
    <t>Montáž potrubí z PE100 SDR 11 otevřený výkop svařovaných elektrotvarovkou D 32 x 3,0 mm</t>
  </si>
  <si>
    <t>Montáž vodovodního potrubí z plastů v otevřeném výkopu z polyetylenu PE 100 svařovaných elektrotvarovkou SDR 11/PN16 D 32 x 3,0 mm 
Vodovodní přípojky</t>
  </si>
  <si>
    <t>69</t>
  </si>
  <si>
    <t>28613110</t>
  </si>
  <si>
    <t>potrubí vodovodní PE100 PN16 SDR11 6m 100m 32x3,0mm</t>
  </si>
  <si>
    <t>HDPE PE100 potrubí, RC2 d32 SDR11</t>
  </si>
  <si>
    <t>68</t>
  </si>
  <si>
    <t>Montáž vodovodního potrubí z plastů v otevřeném výkopu z polyetylenu PE 100 svařovaných elektrotvarovkou SDR 11/PN16 D 32 x 3,0 mm  
Provizorní propojení vodovodního řadu. Potrubí včetně potřebných tvarovek a armatur. Formou zápůjčky dodavatelem stavby - pouze montáž, demontáž a pronájem potrubí během stavby.</t>
  </si>
  <si>
    <t>70</t>
  </si>
  <si>
    <t>871171211</t>
  </si>
  <si>
    <t>Montáž potrubí z PE100 SDR 11 otevřený výkop svařovaných elektrotvarovkou D 40 x 3,7 mm</t>
  </si>
  <si>
    <t>Montáž vodovodního potrubí z plastů v otevřeném výkopu z polyetylenu PE 100 svařovaných elektrotvarovkou SDR 11/PN16 D 40 x 3,7 mm  
Provizorní propojení vodovodního řadu. Potrubí včetně potřebných tvarovek a armatur. Formou zápůjčky dodavatelem stavby - pouze montáž, demontáž a pronájem potrubí během stavby.</t>
  </si>
  <si>
    <t>71</t>
  </si>
  <si>
    <t>871211211</t>
  </si>
  <si>
    <t>Montáž potrubí z PE100 SDR 11 otevřený výkop svařovaných elektrotvarovkou D 63 x 5,8 mm</t>
  </si>
  <si>
    <t>Montáž vodovodního potrubí z plastů v otevřeném výkopu z polyetylenu PE 100 svařovaných elektrotvarovkou SDR 11/PN16 D 63 x 5,8 mm 
Vodovodní řad</t>
  </si>
  <si>
    <t>72</t>
  </si>
  <si>
    <t>28613113</t>
  </si>
  <si>
    <t>potrubí vodovodní PE100 PN16 SDR11 6m 100m 63x5,8mm</t>
  </si>
  <si>
    <t>HDPE PE100 potrubí, RC2 d63 SDR11</t>
  </si>
  <si>
    <t>73</t>
  </si>
  <si>
    <t>877211101</t>
  </si>
  <si>
    <t>Montáž elektrospojek na vodovodním potrubí z PE trub d 63</t>
  </si>
  <si>
    <t>Montáž tvarovek na vodovodním plastovém potrubí z polyetylenu PE 100 elektrotvarovek SDR 11/PN16 spojek, oblouků nebo redukcí d 63</t>
  </si>
  <si>
    <t>74</t>
  </si>
  <si>
    <t>28615972</t>
  </si>
  <si>
    <t>elektrospojka SDR 11 PE 100 PN 16 d 63</t>
  </si>
  <si>
    <t>Elektrospojka MB, d63 SDR11, Frialen</t>
  </si>
  <si>
    <t>75</t>
  </si>
  <si>
    <t>877211110</t>
  </si>
  <si>
    <t>Montáž elektrokolen 45° na vodovodním potrubí z PE trub d 63</t>
  </si>
  <si>
    <t>Montáž tvarovek na vodovodním plastovém potrubí z polyetylenu PE 100 elektrotvarovek SDR 11/PN16 kolen 22 st. nebo 45 st. d 63</t>
  </si>
  <si>
    <t>76</t>
  </si>
  <si>
    <t>28614839</t>
  </si>
  <si>
    <t>koleno 45° SDR 11 PE 100 PN 16 D 63mm</t>
  </si>
  <si>
    <t>Koleno BW45°, d63 SDR11, Frialen</t>
  </si>
  <si>
    <t>77</t>
  </si>
  <si>
    <t>877241101</t>
  </si>
  <si>
    <t>Montáž elektrospojek na vodovodním potrubí z PE trub d 90</t>
  </si>
  <si>
    <t>Montáž tvarovek na vodovodním plastovém potrubí z polyetylenu PE 100 elektrotvarovek SDR 11/PN16 spojek, oblouků nebo redukcí d 90</t>
  </si>
  <si>
    <t>1+1=2,000 [A]</t>
  </si>
  <si>
    <t>78</t>
  </si>
  <si>
    <t>28653127</t>
  </si>
  <si>
    <t>redukce svařovací na tupo potrubí PE100, SDR 11, 90/63</t>
  </si>
  <si>
    <t>Redukce BR, d90/63 SDR11, Frialen</t>
  </si>
  <si>
    <t>79</t>
  </si>
  <si>
    <t>28653135</t>
  </si>
  <si>
    <t>Lemový nákružek PE100 SDR11 90</t>
  </si>
  <si>
    <t>Lemový nákružek BE, d90 SDR11, Frialen</t>
  </si>
  <si>
    <t>80</t>
  </si>
  <si>
    <t>877241110</t>
  </si>
  <si>
    <t>Montáž elektrokolen 45° na vodovodním potrubí z PE trub d 90</t>
  </si>
  <si>
    <t>Montáž tvarovek na vodovodním plastovém potrubí z polyetylenu PE 100 elektrotvarovek SDR 11/PN16 kolen 22 st. nebo 45 st. d 90</t>
  </si>
  <si>
    <t>81</t>
  </si>
  <si>
    <t>28614948</t>
  </si>
  <si>
    <t>elektrokoleno 45° PE 100 PN 16 d 90</t>
  </si>
  <si>
    <t>Elektrokoleno W45°, d90 SDR11, Frialen</t>
  </si>
  <si>
    <t>82</t>
  </si>
  <si>
    <t>891163111</t>
  </si>
  <si>
    <t>Montáž vodovodního ventilu hlavního pro přípojky DN 25</t>
  </si>
  <si>
    <t>Montáž vodovodních armatur na potrubí ventilů hlavních pro přípojky DN 25 
Ocenit pouze montáž, Šoupě dom. přípojky Profi-ISI č.5.8.32114, DN25 (spojka PE d32/1 1/4“) PN16, AVK a Zemní souprava dom. přípojky č.7.7.3.1050, telesk. 1,05-1,75m DN1“-2“, AVK  dodá objednatel - VaK MB, a.s.</t>
  </si>
  <si>
    <t>83</t>
  </si>
  <si>
    <t>1,3*4,00 =5,200 [A]</t>
  </si>
  <si>
    <t>84</t>
  </si>
  <si>
    <t>891189951</t>
  </si>
  <si>
    <t>Montáž potrubních spojek na potrubí z jakýchkoli trub DN 40</t>
  </si>
  <si>
    <t>Montáž opravných armatur, potrubních spojek na potrubí z trub litinových, ocelových nebo plastických hmot</t>
  </si>
  <si>
    <t>85</t>
  </si>
  <si>
    <t>31942800</t>
  </si>
  <si>
    <t>spojka potrubí mosaz 32x32</t>
  </si>
  <si>
    <t>ISIFLO spojka T-101 č.2.1.101.3232, d32 PN16, AVK nebo příslušná redukce</t>
  </si>
  <si>
    <t>86</t>
  </si>
  <si>
    <t>891241112</t>
  </si>
  <si>
    <t>Montáž vodovodních šoupátek otevřený výkop DN 80</t>
  </si>
  <si>
    <t>Montáž vodovodních armatur na potrubí (bez poklopů) DN 80 
Ocenit pouze montáž, Šoupě EKO plus, DN80 PN16, VAG dodá objednatel - VaK MB, a.s.</t>
  </si>
  <si>
    <t>87</t>
  </si>
  <si>
    <t>891247111</t>
  </si>
  <si>
    <t>Montáž hydrantů podzemních DN 80</t>
  </si>
  <si>
    <t>Montáž vodovodních armatur na potrubí hydrantů podzemních (bez osazení poklopů) DN 80 
Ocenit pouze montáž, Podzemní hydrant č.12.1.1.1500 Hvězda, dvoj. uz., 1,50m DN80 PN16, AVK dodá objednatel - VaK MB, a.s.</t>
  </si>
  <si>
    <t>88</t>
  </si>
  <si>
    <t>891249111</t>
  </si>
  <si>
    <t>Montáž navrtávacích pasů na potrubí z jakýchkoli trub DN 80</t>
  </si>
  <si>
    <t>Montáž vodovodních armatur na potrubí hmot DN 80 
Ocenit pouze montáž, Navrtávací pas HACOM č.3350, DN80/1 1/4“ PN16, Hawle dodá objednatel - VaK MB, a.s.</t>
  </si>
  <si>
    <t>89</t>
  </si>
  <si>
    <t>892233122</t>
  </si>
  <si>
    <t>Proplach a dezinfekce vodovodního potrubí DN od 40 do 70</t>
  </si>
  <si>
    <t>Proplach a dezinfekce vodovodního potrubí DN do 70 
Vodovodní řad + Vodovodní přípojky + provizorní propojení vodovodu</t>
  </si>
  <si>
    <t>4,74+14,87+(32,0+4,0) =55,610 [A]</t>
  </si>
  <si>
    <t>90</t>
  </si>
  <si>
    <t>892241111</t>
  </si>
  <si>
    <t>Tlaková zkouška vodou potrubí do 80</t>
  </si>
  <si>
    <t>Tlakové zkoušky vodou na potrubí DN do 80 
Vodovodní řad + vodovodní přípojky</t>
  </si>
  <si>
    <t>(133,21+4,74)+14,87 =152,820 [A]</t>
  </si>
  <si>
    <t>91</t>
  </si>
  <si>
    <t>892273122</t>
  </si>
  <si>
    <t>Proplach a dezinfekce vodovodního potrubí DN od 80 do 125</t>
  </si>
  <si>
    <t>Proplach a dezinfekce vodovodního potrubí DN od 80 do 125 
Vodovodní řad</t>
  </si>
  <si>
    <t>92</t>
  </si>
  <si>
    <t>899401111</t>
  </si>
  <si>
    <t>Osazení poklopů litinových ventilových</t>
  </si>
  <si>
    <t>Osazení poklopů litinových ventilových 
Ocenit pouze montáž, poklopy dodá objednatel - VaK MB, a.s.</t>
  </si>
  <si>
    <t>93</t>
  </si>
  <si>
    <t>899401112</t>
  </si>
  <si>
    <t>Osazení poklopů litinových šoupátkových</t>
  </si>
  <si>
    <t>Osazení poklopů litinových šoupátkových 
Ocenit pouze montáž, poklopy dodá objednatel - VaK MB, a.s.</t>
  </si>
  <si>
    <t>94</t>
  </si>
  <si>
    <t>899401113</t>
  </si>
  <si>
    <t>Osazení poklopů litinových hydrantových</t>
  </si>
  <si>
    <t>Osazení poklopů litinových hydrantových 
Ocenit pouze montáž, poklopy dodá objednatel - VaK MB, a.s.</t>
  </si>
  <si>
    <t>95</t>
  </si>
  <si>
    <t>899722113</t>
  </si>
  <si>
    <t>Krytí potrubí z plastů výstražnou fólií z PVC 34cm</t>
  </si>
  <si>
    <t>Krytí potrubí z plastů výstražnou fólií z PVC šířky 34cm 
Vodovodní řad + vodovodní přípojky</t>
  </si>
  <si>
    <t>(133,21+4,74) + 14,87 =152,820 [A]</t>
  </si>
  <si>
    <t>117</t>
  </si>
  <si>
    <t>R.08-002</t>
  </si>
  <si>
    <t>Zkouška průchodnosti volným nástrojem vodovodního potrubí do 80</t>
  </si>
  <si>
    <t>Vodovodní řad + vodovodní přípojky</t>
  </si>
  <si>
    <t>Ostatní konstrukce a práce</t>
  </si>
  <si>
    <t>96</t>
  </si>
  <si>
    <t>916131213</t>
  </si>
  <si>
    <t>Osazení silničního obrubníku betonového stojatého s boční opěrou do lože z betonu prostého</t>
  </si>
  <si>
    <t>Osazení silničního obrubníku betonového se zřízením lože, s vyplněním a zatřením spár cementovou maltou stojatého s boční opěrou z betonu prostého, do lože z betonu prostého</t>
  </si>
  <si>
    <t>97</t>
  </si>
  <si>
    <t>59217031</t>
  </si>
  <si>
    <t>obrubník betonový silniční 100 x 15 x 25 cm</t>
  </si>
  <si>
    <t>2,95+0,95+1,67+2,61+3,00+2,00 obrubník =13,180 [A]</t>
  </si>
  <si>
    <t>98</t>
  </si>
  <si>
    <t>59217032</t>
  </si>
  <si>
    <t>obrubník betonový silniční 100x15x15 cm</t>
  </si>
  <si>
    <t>19,49+1,02 snížený obrubník =20,510 [A]</t>
  </si>
  <si>
    <t>99</t>
  </si>
  <si>
    <t>919731121</t>
  </si>
  <si>
    <t>Zarovnání styčné plochy podkladu nebo krytu živičného tl do 50 mm</t>
  </si>
  <si>
    <t>Zarovnání styčné plochy podkladu nebo krytu podél vybourané části komunikace nebo zpevněné plochy živičné tl. do 50 mm</t>
  </si>
  <si>
    <t>100</t>
  </si>
  <si>
    <t>919731122</t>
  </si>
  <si>
    <t>Zarovnání styčné plochy podkladu nebo krytu živičného tl do 100 mm</t>
  </si>
  <si>
    <t>Zarovnání styčné plochy podkladu nebo krytu podél vybourané části komunikace nebo zpevněné plochy živičné tl. přes 50 do 100 mm</t>
  </si>
  <si>
    <t>101</t>
  </si>
  <si>
    <t>919735111</t>
  </si>
  <si>
    <t>Řezání stávajícího živičného krytu hl do 50 mm</t>
  </si>
  <si>
    <t>Řezání stávajícího živičného krytu nebo podkladu hloubky do 50 mm</t>
  </si>
  <si>
    <t>102</t>
  </si>
  <si>
    <t>919735112</t>
  </si>
  <si>
    <t>Řezání stávajícího živičného krytu hl do 100 mm</t>
  </si>
  <si>
    <t>Řezání stávajícího živičného krytu nebo podkladu hloubky přes 50 do 100 mm</t>
  </si>
  <si>
    <t>103</t>
  </si>
  <si>
    <t>928621012</t>
  </si>
  <si>
    <t>Zálivka asfaltová mezi novým a starým asfalt. povrchem</t>
  </si>
  <si>
    <t>Zálivka spáry mezi novou a stávající konstrukcí místní komunikce</t>
  </si>
  <si>
    <t>104</t>
  </si>
  <si>
    <t>969011121</t>
  </si>
  <si>
    <t>Vybourání vodovodního nebo plynového vedení DN do 52</t>
  </si>
  <si>
    <t>Vybourání vodovodního, plynového a pod. vedení DN do 52 mm 
Stávající potrubí vodovodních přípojek v kolizi s novým potrubím</t>
  </si>
  <si>
    <t>105</t>
  </si>
  <si>
    <t>969011131</t>
  </si>
  <si>
    <t>Vybourání vodovodního nebo plynového vedení DN do 125</t>
  </si>
  <si>
    <t>Vybourání vodovodního, plynového a pod. vedení DN do 125 mm 
Stávající potrubí vodovodního řadu v kolizi s novým potrubím</t>
  </si>
  <si>
    <t>106</t>
  </si>
  <si>
    <t>997002611</t>
  </si>
  <si>
    <t>Nakládání suti a vybouraných hmot</t>
  </si>
  <si>
    <t>Nakládání suti a vybouraných hmot na dopravní prostředek pro vodorovné přemístění  
Konstrukce vozovky (asfalt, dlažba, kamenivo, obrubníky), potrubí...</t>
  </si>
  <si>
    <t>kamenná dlažba 0,305166 =0,305 [A] 
betonová dlažba 5,009189+1,020405 =6,030 [B]  
šterkový podklad vozovky 74,71332+22,3388 =97,052 [C]  
asfaltový podklad vozovky 1,57212 =1,572 [D]  
obrusná asfaltová vrstva 2,48745 =2,487 [E] 
obrubník+lože 9,7701 =9,770 [F]  
potrubí 0,052+0,37 =0,422 [G] 
Celkem: A+B+C+D+E+F+G=117,638 [H]</t>
  </si>
  <si>
    <t>107</t>
  </si>
  <si>
    <t>997013813</t>
  </si>
  <si>
    <t>Poplatek za uložení na skládce (skládkovné) stavebního odpadu z plastických hmot kód odpadu 170 203</t>
  </si>
  <si>
    <t>Poplatek za uložení stavebního odpadu na skládce (skládkovné) z plastických hmot zatříděného do Katalogu odpadů pod kódem 170 203  
Přípojky</t>
  </si>
  <si>
    <t>108</t>
  </si>
  <si>
    <t>997221815</t>
  </si>
  <si>
    <t>Poplatek za uložení na skládce (skládkovné) stavebního odpadu betonového kód odpadu 170 101</t>
  </si>
  <si>
    <t>Poplatek za uložení stavebního odpadu na skládce (skládkovné) z prostého betonu zatříděného do Katalogu odpadů pod kódem 170 101</t>
  </si>
  <si>
    <t>5,009189+1,020405 dlažba + 9,7701 obrubník =15,800 [A]</t>
  </si>
  <si>
    <t>109</t>
  </si>
  <si>
    <t>997223845</t>
  </si>
  <si>
    <t>Poplatek za uložení na skládce (skládkovné) odpadu asfaltového bez dehtu kód odpadu 170 302</t>
  </si>
  <si>
    <t>Poplatek za uložení stavebního odpadu na skládce (skládkovné) asfaltového bez obsahu dehtu zatříděného do Katalogu odpadů pod kódem 170 302</t>
  </si>
  <si>
    <t>1,57212 podklad + 2,48745 obrus =4,060 [A]</t>
  </si>
  <si>
    <t>110</t>
  </si>
  <si>
    <t>997223855</t>
  </si>
  <si>
    <t>Poplatek za uložení na skládce (skládkovné) zeminy a kameniva kód odpadu 170 504</t>
  </si>
  <si>
    <t>Poplatek za uložení stavebního odpadu na skládce (skládkovné) zeminy a kameniva zatříděného do Katalogu odpadů pod kódem 170 504</t>
  </si>
  <si>
    <t>74,713320+22,3388 podklad dlažba + podklad asfalt + podklad chodník + 0,305133 kamenná dlažba =97,357 [A]</t>
  </si>
  <si>
    <t>111</t>
  </si>
  <si>
    <t>998273102</t>
  </si>
  <si>
    <t>Přesun hmot pro trubní vedení z trub litinových otevřený výkop</t>
  </si>
  <si>
    <t>Přesun hmot pro trubní vedení hloubené z trub litinových pro vodovody nebo kanalizace v otevřeném výkopu</t>
  </si>
  <si>
    <t>118</t>
  </si>
  <si>
    <t>R.09.001</t>
  </si>
  <si>
    <t>Vodorovná doprava suti a vybouraných hmot po suchu</t>
  </si>
  <si>
    <t>Přemístění suti ze staveniště na mezideponii. Vzdálenost dle dodavatelem zvolené mezideponie.</t>
  </si>
  <si>
    <t>119</t>
  </si>
  <si>
    <t>R.09-002</t>
  </si>
  <si>
    <t>Přemístění suti z mezideponie na trvalou skládku. Vzdálenost dle dodavatelem zvolené mezideponie a deponie.</t>
  </si>
  <si>
    <t>SO02.1</t>
  </si>
  <si>
    <t>Kanalizační stoka v ulici Na Dubcích</t>
  </si>
  <si>
    <t>Rozebrání dlažeb a dílců vozovek a ploch s jakoukoliv výplní spár ručně ze zámkové dlažby s ložem z kameniva včetně očištění, 
uložení během stavby a přípravy na znovupoložení 
1/3 a 1/2 nákladů hradí VaK MB</t>
  </si>
  <si>
    <t>(509,41/3) + (576,47/2) dlážděná vozovka =458,038 [A]</t>
  </si>
  <si>
    <t>Rozebrání dlažeb a dílců vozovek a ploch s jakoukoliv výplní spár ručně ze zámkové dlažby s ložem z kameniva včetně očištění, 
uložení během stavby a přípravy na znovupoložení 
1/3 a 1/2 nákladů hradí plynárna</t>
  </si>
  <si>
    <t>03</t>
  </si>
  <si>
    <t>10,01+7,94+12,27+5,94+4,38+4,82+12,35+2,02+11,25 dlážděná vozovka =70,980 [A]</t>
  </si>
  <si>
    <t>Odstranění podkladů nebo krytů strojně plochy jednotlivě přes 50 m2 do 200 m2 s přemístěním hmot na skládku na vzdálenost do 20 m nebo s naložením na dopravní prostředekz kameniva hrubého drceného, o tl. vrstvy přes 200 do 300 mm 
(22,104m3)</t>
  </si>
  <si>
    <t>10,01+7,94+12,27+5,94+4,38+4,82+12,35+2,02+11,25 dlážděná vozovka + 2,70 asfaltová vozovka =73,680 [A]</t>
  </si>
  <si>
    <t>113107223</t>
  </si>
  <si>
    <t>Odstranění podkladu z kameniva drceného tl 300 mm strojně pl přes 200 m2</t>
  </si>
  <si>
    <t>Odstranění podkladů nebo krytů strojně plochy jednotlivě přes 200 m2 s přemístěním hmot na skládku na vzdálenost do 20 m nebo s naložením na dopravní prostředek z kameniva hrubého drceného, o tl. vrstvy přes 200 do 300 mm 
1/3 a 1/2 nákladů hradí VaK MB 
(137,411m3)</t>
  </si>
  <si>
    <t>Odstranění podkladů nebo krytů strojně plochy jednotlivě přes 200 m2 s přemístěním hmot na skládku na vzdálenost do 20 m nebo s naložením na dopravní prostředek z kameniva hrubého drceného, o tl. vrstvy přes 200 do 300 mm 
1/3 a 1/2 nákladů hradí plynárna 
(137,411m3)</t>
  </si>
  <si>
    <t>Odstranění podkladů nebo krytů strojně plochy jednotlivě do 50 m2 s přemístěním hmot na skládku na vzdálenost do 3 m nebo s naložením na dopravní prostředek živičných, o tl. vrstvy 60mm 
(0,162m3)</t>
  </si>
  <si>
    <t>113154122</t>
  </si>
  <si>
    <t>Frézování živičného krytu tl 40 mm pruh š 1 m pl do 500 m2 bez překážek v trase</t>
  </si>
  <si>
    <t>Frézování živičného podkladu nebo krytu s naložením na dopravní prostředek plochy do 500 m2 bez překážek v trase pruhu šířky přes 0,5 m do 1 m, tloušťky vrstvy 40 mm 
(0,108m3)</t>
  </si>
  <si>
    <t>16,02+9,08+3,25+4,24+4,84+0,71+10,73+18,94+10,35 obrubník + 15,38+11,28+14,27+7,54+5,08+35,66+7,21+17,53 snížený obrubník =192,110 [A]</t>
  </si>
  <si>
    <t>Čerpání vody na dopravní výšku do 10 m s uvažovaným průměrným přítokem do 500 l/min  
Splašky</t>
  </si>
  <si>
    <t>Pohotovost záložní čerpací soupravy pro dopravní výšku do 10 m s uvažovaným průměrným přítokem do 500 l/min  
Dešťová voda</t>
  </si>
  <si>
    <t>Pohotovost záložní čerpací soupravy pro dopravní výšku do 10 m s uvažovaným průměrným přítokem do 500 l/min  
Splašky</t>
  </si>
  <si>
    <t>13*1,5 ul. Na Dubcích + 17*1,0 přípojky u. Na Dubcích =36,500 [A]</t>
  </si>
  <si>
    <t>Dočasné zajištění podzemního potrubí nebo vedení ve výkopišti opotřebením hmot kabelů a kabelových tratí z volně ložených kabelů a to do 3 kabelů</t>
  </si>
  <si>
    <t>1,5*2 ul. Na Dubcích + 3*1,0 přípojky u. Na Dubcích + 10,5 propoj souběh VN =16,500 [A]</t>
  </si>
  <si>
    <t>(13+2)*1,5 ul. Na Dubcích + (17+3)*1,5 přípojky u. Na Dubcích + 10,5*1,5 propoj souběh VN + (140,96 ul. Na Dubcích + 3,2 napoj na stáv. stoky +7,73 propoj + 29,64 přípojky)*1,0 stávající kanalizace =249,780 [A]</t>
  </si>
  <si>
    <t>1,2*0,15*18,25+0,9*0,15*1,79 =3,527 [A]</t>
  </si>
  <si>
    <t>((1172,82+36,88 stoka + 80,52 přípojky + (2,00*1,00*(3,38+4,47+3,59+3,85+4,28+3,74+2,54+3,32+3,04+2,58)) rozšíření rýhy pro revizní šachtu) - (1,20*0,42*(253,75+1,60)+0,90*0,42*31,97 konstrukce vozovky) - (1,2*0,15*18,25+0,9*0,15*1,79 ornice) - (3,14*0,335*0,335*(140,96-5*1,2) ul. Na Dubcích + 3,14*0,1775*0,1775*(3,2-2*0,6) napojení na stáv. stoky + 3,14*0,2145*0,2145*7,73 propoj + 3,14*0,093*0,093*29,64 přípojky - stávající potrubí) - (3,14*0,6*0,6*(2,58+3,05+3,35+3,19+2,79) stávající revizní šachty)) * 0,7 =804,233 [A]</t>
  </si>
  <si>
    <t>((1172,82+36,88 stoka + 80,52 přípojky + (2,00*1,00*(3,38+4,47+3,59+3,85+4,28+3,74+2,54+3,32+3,04+2,58)) rozšíření rýhy pro revizní šachtu) - (1,20*0,42*(253,75+1,60)+0,90*0,42*31,97 konstrukce vozovky) - (1,2*0,15*18,25+0,9*0,15*1,79 ornice) - (3,14*0,335*0,335*(140,96-5*1,2) ul. Na Dubcích + 3,14*0,1775*0,1775*(3,2-2*0,6) napojení na stáv. stoky + 3,14*0,2145*0,2145*7,73 propoj + 3,14*0,093*0,093*29,64 přípojky - stávající potrubí) - (3,14*0,6*0,6*(2,58+3,05+3,35+3,19+2,79) stávající revizní šachty)) * 0,3 =344,671 [A]</t>
  </si>
  <si>
    <t>1954,52-20,33 ul. Na Dubcích + 61,44 propoj + 178,93 přípojky =2 174,560 [A]</t>
  </si>
  <si>
    <t>151811141</t>
  </si>
  <si>
    <t>Osazení pažicího boxu hl výkopu do 6 m š do 1,2 m</t>
  </si>
  <si>
    <t>Zřízení pažicích boxů pro pažení a rozepření stěn rýh podzemního vedení hloubka výkopu přes 4 do 6 m, šířka do 1,2 m</t>
  </si>
  <si>
    <t>20,33 ul. Na Dubcích =20,330 [A]</t>
  </si>
  <si>
    <t>Odstranění pažicích boxů pro pažení a rozepření stěn rýh podzemního vedení hloubka výkopu do 4 m, šířka do 1,2 m</t>
  </si>
  <si>
    <t>151811241</t>
  </si>
  <si>
    <t>Odstranění pažicího boxu hl výkopu do 6 m š do 1,2 m</t>
  </si>
  <si>
    <t>Odstranění pažicích boxů pro pažení a rozepření stěn rýh podzemního vedení hloubka výkopu přes 4 do 6 m, šířka do 1,2 m</t>
  </si>
  <si>
    <t>344,671-11,95 =332,721 [A]</t>
  </si>
  <si>
    <t>161101153</t>
  </si>
  <si>
    <t>Svislé přemístění výkopku z horniny tř. 5 až 7 hl výkopu do 6 m</t>
  </si>
  <si>
    <t>Svislé přemístění výkopku dopravního prostředku z horniny tř. 5 až 7, při hloubce výkopu přes 4 do 6 m</t>
  </si>
  <si>
    <t>Nakládání, skládání a překládání neulehlého výkopku nebo sypaniny nakládání, množství do 100 m3, z hornin tř. 5 až 7 
Naložení výkopku na mezideponii před odvozem pro zpětný zásyp rýhy</t>
  </si>
  <si>
    <t>839,740 zásyp - 804,233 zemina tř.3 =35,507 [A]</t>
  </si>
  <si>
    <t>167101152</t>
  </si>
  <si>
    <t>Nakládání výkopku z hornin tř. 5 až 7 přes 100 m3</t>
  </si>
  <si>
    <t>Nakládání, skládání a překládání neulehlého výkopku nebo sypaniny nakládání, množství přes 100 m3, z hornin tř. 5 až 7 
Naložení výkopku na mezideponii před odvozem na trvalou skládku</t>
  </si>
  <si>
    <t>344,671 - 35,507 zásyp =309,164 [A]</t>
  </si>
  <si>
    <t>804,233+344,671 výkop + 22,104+137,411+137,411+0,162+0,108 konstrukce vozovky =1 446,100 [A]</t>
  </si>
  <si>
    <t>804,233+344,671 výkop - 839,740 zásyp + 22,104+137,411+137,411+0,162+0,108 konstrukce vozovky =606,360 [A]</t>
  </si>
  <si>
    <t>Poplatek za uložení stavebního odpadu na skládce (skládkovné) zeminy a kameniva zatříděného do Katalogu odpadů pod kódem 170 504  
Stoka + přípojky - přebytečný výkopek uložený na trvalou skládku</t>
  </si>
  <si>
    <t>(804,233+344,671 výkop - 839,740 zásyp) * 2,075 výkop =641,515 [A]</t>
  </si>
  <si>
    <t>Zásyp sypaninou z jakékoliv horniny s uložením výkopku ve vrstvách se zhutněním jam, šachet, rýh nebo kolem objektů v těchto vykopávkách  
Stávající zemina</t>
  </si>
  <si>
    <t>(804,233+344,671 výkop) - (4,316+4,466+4,000+65,055 podsyp) - (120,370+92,200 obsyp) - (49,026 nové potrubí - 49,678 zemina místo původního potrubí) - (36,320 nové šachty - 16,911 zemina místo původních šachet) =839,740 [A]</t>
  </si>
  <si>
    <t>175101201</t>
  </si>
  <si>
    <t>Obsypání objektu ručně sypaninou bez prohození sítem, uloženou do 3 m</t>
  </si>
  <si>
    <t>Obsypání objektů pro jakoukoliv míru zhutnění bez prohození sypaniny sítem 
Obsypání šachet stávající zeminou z výkopu, hutněno po 150mm</t>
  </si>
  <si>
    <t>(2,0*2,0 - 3,14*0,6*0,6) * (3,23+4,32+3,17+3,43+3,86+3,32+3,12+2,90+2,62+2,16) =92,200 [A]</t>
  </si>
  <si>
    <t>Obsypání potrubí ručně 3 m od jeho kraje, pro jakoukoliv hloubku výkopu a míru zhutnění bez prohození sypaniny sítem (Stávající výkopek)</t>
  </si>
  <si>
    <t>Stoka (1,2*0,514 - 3,14*0,243*0,243) * ((262,67+7,73) - 10*1,2 šachty) +  (1,2*0,514 - 3,14*0,1775*0,1775) * (3,20 - 2*0,6 šachty)=112,506 [A] 
Přípojky (0,9*0,289 - 3,14*0,093*0,093) * 33,76 =7,864 [B] 
Celkem: A+B=120,370 [C]</t>
  </si>
  <si>
    <t>175111109</t>
  </si>
  <si>
    <t>Příplatek k obsypání potrubí za ruční prohození sypaninysítem, uložené do 3 m</t>
  </si>
  <si>
    <t>Obsypání potrubí ručně 3 m od jeho kraje, pro jakoukoliv hloubku výkopu a míru zhutnění 
Příplatek k ceně za prohození sypaniny sítem - zrno 40mm 
Stoka</t>
  </si>
  <si>
    <t>Obsypání potrubí ručně 3 m od jeho kraje, pro jakoukoliv hloubku výkopu a míru zhutnění 
Příplatek k ceně za prohození sypaniny sítem - zrno 22mm 
Přípojky</t>
  </si>
  <si>
    <t>1,2*18,25+0,9*1,79=23,511 [A]</t>
  </si>
  <si>
    <t>123</t>
  </si>
  <si>
    <t>124</t>
  </si>
  <si>
    <t>125</t>
  </si>
  <si>
    <t>126</t>
  </si>
  <si>
    <t>127</t>
  </si>
  <si>
    <t>344,671 výkop - 35,507 zásyp tř.5 =309,164 [A]</t>
  </si>
  <si>
    <t>Svislé konstrukce</t>
  </si>
  <si>
    <t>351311122</t>
  </si>
  <si>
    <t>Spodní část stok z bet. prost. se zvýš. nároky na prostředí C 25/30 tl nad 150 do 300 mm otevř výkop</t>
  </si>
  <si>
    <t>Zdivo části stok z prostého betonu se zvýšenými nároky na prostředí spodní v otevřeném výkopu tl. přes 150 do 300 mm  tř. C 25/30 
Zaslepení stávajícího nátoku do šachty Š4236 a potrubí pro provedení zaplavení cementopopílkem</t>
  </si>
  <si>
    <t>6x 3,14*0,25*0,25*0,3 DN500 + 3,14*0,08*0,08*0,3 DN150=6,000 [A]</t>
  </si>
  <si>
    <t>351311192</t>
  </si>
  <si>
    <t>Přípl. ke zřizování spodní části stok z bet. prostého se zvýš. nároky na prostředí za práci ve štole</t>
  </si>
  <si>
    <t>Zdivo části stok z prostého betonu se zvýšenými nároky na prostředí spodní 
Příplatek k cenám za práce ve štole - Práce v revizní šachtě Š4236</t>
  </si>
  <si>
    <t>3,14*0,25*0,25*0,3 =0,059 [A]</t>
  </si>
  <si>
    <t>359901111</t>
  </si>
  <si>
    <t>Vyčištění stok</t>
  </si>
  <si>
    <t>Vyčištění stok jakékoliv výšky před provedením kamerové prohlídky 
Stoka + Přípojky</t>
  </si>
  <si>
    <t>(264,27+1,60+7,73) stoky + 33,76 přípojky =307,360 [A]</t>
  </si>
  <si>
    <t>359901211</t>
  </si>
  <si>
    <t>Monitoring stoky jakékoli výšky na nové kanalizaci</t>
  </si>
  <si>
    <t>Monitoring stok (kamerový systém) jakékoli výšky, nová kanalizace 
Záznam prohlídky na nosičích DVD a vyhotovení závěrečného písemného protokolu dle TP VaK MB. 
Stoka + přípojky</t>
  </si>
  <si>
    <t>Lože pod potrubí, stoky a drobné objekty v otevřeném výkopu z písku a štěrkopísku do 40 mm 
Stoky</t>
  </si>
  <si>
    <t>1,20*0,222*((2*0,6)+((10+10)*0,75)) zkrácené kusy =4,316 [A]</t>
  </si>
  <si>
    <t>Lože pod potrubí, stoky a drobné objekty v otevřeném výkopu z písku a štěrkopísku do 22 mm 
Přípojky</t>
  </si>
  <si>
    <t>0,90*0,147*33,76 =4,466 [A]</t>
  </si>
  <si>
    <t>452311131</t>
  </si>
  <si>
    <t>Podkladní desky z betonu prostého tř. C 12/15 otevřený výkop</t>
  </si>
  <si>
    <t>Podkladní a zajišťovací konstrukce z betonu prostého v otevřeném výkopu desky pod potrubí, stoky a drobné objekty z betonu tř. C 12/15 
Stoky - Podbetonování revizních šachet</t>
  </si>
  <si>
    <t>2,0*2,0*0,1 * (9 ul. Na Dubcích + 1 propoj) =4,000 [A]</t>
  </si>
  <si>
    <t>452312131</t>
  </si>
  <si>
    <t>Sedlové lože z betonu prostého tř. C 12/15 otevřený výkop</t>
  </si>
  <si>
    <t>Podkladní a zajišťovací konstrukce z betonu prostého v otevřeném výkopu sedlové lože pod potrubí z betonu tř. C 12/15 
Stoka</t>
  </si>
  <si>
    <t>1,2*0,222*(262,67 - (9*1,2 šachty) - ((9+9)*0,75 zkrácené kusy)) ul. Na Dubcích + 1,2*0,222*((1,60*2) - (2*0,6 šachty) - (2*0,6 zkrácené kusy)) napojení stáv. stok + 1,2*0,222*(7,73 - 1,2 šachta - ((1+1)*0,75 zkrácené kusy)) propoj =65,055 [A]</t>
  </si>
  <si>
    <t>Podklad ze štěrkodrti ŠD s rozprostřením a zhutněním, po zhutnění tl. 150 mm - DVĚ VRSTVY!!! 
Podklad zámkové dlažby - 1/3 a 1/2 nákladů hradí VaK MB</t>
  </si>
  <si>
    <t>((509,41 * 2)/3) + ((576,47*2)/2) dlážděná vozovka =916,077 [A]</t>
  </si>
  <si>
    <t>Podklad ze štěrkodrti ŠD s rozprostřením a zhutněním, po zhutnění tl. 150 mm - DVĚ VRSTVY!!! 
Podklad zámkové dlažby - 1/3 a 1/2 nákladů hradí plynárna</t>
  </si>
  <si>
    <t>Podklad ze štěrkodrti ŠD s rozprostřením a zhutněním, po zhutnění tl. 150 mm 
Dláždená a asfaltová vozovka - DVĚ VRSTVY!!!</t>
  </si>
  <si>
    <t>((10,01+7,94+12,27+5,94+4,38+4,82+12,35+2,02+11,25) * 2) dlážděná vozovka + (2,70*2) asfaltová vozovka =147,360 [A]</t>
  </si>
  <si>
    <t>596212211</t>
  </si>
  <si>
    <t>Kladení zámkové dlažby pozemních komunikací tl 80 mm skupiny A pl do 100 m2</t>
  </si>
  <si>
    <t>Kladení dlažby z betonových zámkových dlaždic pozemních komunikací vibrováním a se smetením přebytečného materiálu na krajnici tl. 80 mm skupiny A, pro plochy přes 50 do 100 m2 včetně ložní vrstvy tl.40mm a výplně spar</t>
  </si>
  <si>
    <t>(10,01+7,94+12,27+5,94+4,38+4,82+12,35+2,02+11,25) * 0,10 =7,098 [A]</t>
  </si>
  <si>
    <t>596212213</t>
  </si>
  <si>
    <t>Kladení zámkové dlažby pozemních komunikací tl 80 mm skupiny A pl přes 300 m2</t>
  </si>
  <si>
    <t>Kladení dlažby z betonových zámkových dlaždic pozemních komunikací vibrováním a se smetením přebytečného materiálu na krajnici tl. 80 mm skupiny A, pro plochy přes 300 m2 včetně ložní vrstvy tl.40mm a výplně spar 
1/3 a 1/2 nákladů hradí VaK MB</t>
  </si>
  <si>
    <t>((509,41/3) + (576,47/2)) * 0,10 =45,804 [A]</t>
  </si>
  <si>
    <t>Kladení dlažby z betonových zámkových dlaždic pozemních komunikací vibrováním a se smetením přebytečného materiálu na krajnici tl. 80 mm skupiny A, pro plochy přes 300 m2 včetně ložní vrstvy tl.40mm a výplně spar 
Podklad zámkové dlažby - 1/3 a 1/2 nákladů hradí plynárna</t>
  </si>
  <si>
    <t>831312121</t>
  </si>
  <si>
    <t>Montáž potrubí z trub kameninových hrdlových s integrovaným těsněním výkop sklon do 20 % DN 150</t>
  </si>
  <si>
    <t>Montáž potrubí z trub kameninových hrdlových s integrovaným těsněním v otevřeném výkopu ve sklonu do 20 % DN 150  
Přípojky</t>
  </si>
  <si>
    <t>59710675</t>
  </si>
  <si>
    <t>trouba kameninová glazovaná DN 150mm L1,50m spojovací systém F</t>
  </si>
  <si>
    <t>831312193</t>
  </si>
  <si>
    <t>Příplatek k montáži kameninového potrubí za napojení dvou dříků trub pomocí převlečné manžety DN 150</t>
  </si>
  <si>
    <t>Montáž potrubí z trub kameninových hrdlových s integrovaným těsněním  
Příplatek k cenám za napojení dvou dříků trub pomocí převlečné manžety (manžeta včetně vyrovnávacího kroužku zahrnuta v ceně) DN 150  
Přípojky</t>
  </si>
  <si>
    <t>831372121</t>
  </si>
  <si>
    <t>Montáž potrubí z trub kameninových hrdlových s integrovaným těsněním výkop sklon do 20 % DN 300</t>
  </si>
  <si>
    <t>Montáž potrubí z trub kameninových hrdlových s integrovaným těsněním v otevřeném výkopu ve sklonu do 20 % DN 300 
Napojení na stávající stoky</t>
  </si>
  <si>
    <t>(1,6*2) - (2*0,6 šachty) - (2*0,6 zkrácené kusy) - (0,6 odbočka pro spadiště) =0,200 [A]</t>
  </si>
  <si>
    <t>59710711</t>
  </si>
  <si>
    <t>trouba kameninová glazovaná DN 300mm L2,50m spojovací systém C Třída 160</t>
  </si>
  <si>
    <t>831372193</t>
  </si>
  <si>
    <t>Příplatek k montáži kameninového potrubí za napojení dvou dříků trub pomocí převlečné manžety DN 300</t>
  </si>
  <si>
    <t>Montáž potrubí z trub kameninových hrdlových s integrovaným těsněním  
Příplatek k cenám za napojení dvou dříků trub pomocí převlečné manžety (manžeta včetně vyrovnávacího kroužku zahrnuta v ceně) DN 300 
Napojení na stávající stoky</t>
  </si>
  <si>
    <t>831392121</t>
  </si>
  <si>
    <t>Montáž potrubí z trub kameninových hrdlových s integrovaným těsněním výkop sklon do 20 % DN 400</t>
  </si>
  <si>
    <t>Montáž potrubí z trub kameninových hrdlových s integrovaným těsněním v otevřeném výkopu ve sklonu do 20 % DN 400 
Stoky</t>
  </si>
  <si>
    <t>(262,67 - (9*1,2 šachty) - ((9+9)*0,75 zkrácené kusy) - (14*0,75 odbočky přípojky + 0,75 odbočka pro spadiště) stoka Na Dubcích) + (7,73 - (1*1,2 šachta) - ((1+1)*0,75 zkrácené kusy) propoj)=232,150 [A]</t>
  </si>
  <si>
    <t>59710701</t>
  </si>
  <si>
    <t>trouba kameninová glazovaná DN 400mm L2,50m spojovací systém C</t>
  </si>
  <si>
    <t>831392193</t>
  </si>
  <si>
    <t>Příplatek k montáži kameninového potrubí za napojení dvou dříků trub pomocí převlečné manžety DN 400</t>
  </si>
  <si>
    <t>Montáž potrubí z trub kameninových hrdlových s integrovaným těsněním  
Příplatek k cenám za napojení dvou dříků trub pomocí převlečné manžety (manžeta včetně vyrovnávacího kroužku zahrnuta v ceně) DN 300 
Napojení na stávající stoku</t>
  </si>
  <si>
    <t>837312221</t>
  </si>
  <si>
    <t>Montáž kameninových tvarovek jednoosých s integrovaným těsněním otevřený výkop DN 150</t>
  </si>
  <si>
    <t>Montáž kameninových tvarovek na potrubí z trub kameninových v otevřeném výkopu s integrovaným těsněním jednoosých DN 150  
Přípojky -  napojovací prvky</t>
  </si>
  <si>
    <t>napojovací prvek C120 DN150</t>
  </si>
  <si>
    <t>Napojení do komína revizní šachty</t>
  </si>
  <si>
    <t>837372221</t>
  </si>
  <si>
    <t>Montáž kameninových tvarovek jednoosých s integrovaným těsněním otevřený výkop DN 300</t>
  </si>
  <si>
    <t>Montáž kameninových tvarovek na potrubí z trub kameninových v otevřeném výkopu s integrovaným těsněním jednoosých DN 300 
Stoky - GZ kusy</t>
  </si>
  <si>
    <t>59710849</t>
  </si>
  <si>
    <t>trouba kameninová glazovaná zkrácená DN 300mm L60(75)cm třída 160 spojovací systém C</t>
  </si>
  <si>
    <t>GZ Kus</t>
  </si>
  <si>
    <t>837391221</t>
  </si>
  <si>
    <t>Montáž kameninových tvarovek odbočných s integrovaným těsněním otevřený výkop DN 400</t>
  </si>
  <si>
    <t>Montáž kameninových tvarovek na potrubí z trub kameninových v otevřeném výkopu s integrovaným těsněním odbočných DN 400 
Stoka - odbočky</t>
  </si>
  <si>
    <t>59711790</t>
  </si>
  <si>
    <t>odbočka kameninová glazovaná jednoduchá kolmá DN 400/150 L75cm spojovací systém C/F tř.160/-</t>
  </si>
  <si>
    <t>837392221</t>
  </si>
  <si>
    <t>Montáž kameninových tvarovek jednoosých s integrovaným těsněním otevřený výkop DN 400</t>
  </si>
  <si>
    <t>Montáž kameninových tvarovek na potrubí z trub kameninových v otevřeném výkopu s integrovaným těsněním jednoosých DN 400 
Stoka - GZ a GA kusy</t>
  </si>
  <si>
    <t>10+10=20,000 [A]</t>
  </si>
  <si>
    <t>59710854</t>
  </si>
  <si>
    <t>trouba kameninová glazovaná zkrácená DN 400mm L60(75)cm třída 160 spojovací systém C</t>
  </si>
  <si>
    <t>9+1=10,000 [A]</t>
  </si>
  <si>
    <t>59710884</t>
  </si>
  <si>
    <t>trouba kameninová glazovaná zkrácená bez hrdla DN 400mm L 60(75)cm třída 160 spojovací systém C</t>
  </si>
  <si>
    <t>GA Kus</t>
  </si>
  <si>
    <t>850395121</t>
  </si>
  <si>
    <t>Výřez nebo výsek na potrubí z trub litinových tlakových nebo plastických hmot DN 400</t>
  </si>
  <si>
    <t>Výřez nebo výsek na potrubí z trub litinových tlakových nebo plasických hmot DN 400 
Napojení na stávající litinové potrubí</t>
  </si>
  <si>
    <t>892372121</t>
  </si>
  <si>
    <t>Tlaková zkouška vzduchem potrubí DN 300 těsnícím vakem ucpávkovým</t>
  </si>
  <si>
    <t>ÚSEK</t>
  </si>
  <si>
    <t>Tlakové zkoušky vzduchem těsnícími vaky ucpávkovými DN 300 včetně revizních šachet 
Napojení na stávající stoky</t>
  </si>
  <si>
    <t>892392121</t>
  </si>
  <si>
    <t>Tlaková zkouška vzduchem potrubí DN 400 těsnícím vakem ucpávkovým</t>
  </si>
  <si>
    <t>Tlakové zkoušky vzduchem těsnícími vaky ucpávkovými DN 400 včetně revizních šachet 
Stoka + Propoj</t>
  </si>
  <si>
    <t>9 + 2 =11,000 [A]</t>
  </si>
  <si>
    <t>894138001</t>
  </si>
  <si>
    <t>Příplatek ZKD 0,60 m výšky vstupu na stokách</t>
  </si>
  <si>
    <t>Příplatek k cenám šachet na stokách kruhových a vejčitých za každých dalších 0,60 m výšky</t>
  </si>
  <si>
    <t>5+4+4+5+4+4+3+3+2 ul. Na Dubcích + 3 propoj + 2 ul. Lesní =39,000 [A]</t>
  </si>
  <si>
    <t>894411131</t>
  </si>
  <si>
    <t>Zřízení šachet kanalizačních z betonových dílců na potrubí DN nad 300 do 400 dno beton tř. C 25/30</t>
  </si>
  <si>
    <t>Zřízení šachet kanalizačních z betonových dílců výšky vstupu do 1,50 m s obložením dna betonem tř. C 25/30, na potrubí DN přes 300 do 400</t>
  </si>
  <si>
    <t>9 ul. Na Dubcích + 1 propoj + 1 ul. Lesní =11,000 [A]</t>
  </si>
  <si>
    <t>59224062</t>
  </si>
  <si>
    <t>dno betonové šachtové kulaté DN 1000 x 800, 100 x 95 x 15 cm</t>
  </si>
  <si>
    <t>TBZ-Q.1 100/800 KOM tl.15cm včetně čedičového obkladu žlabu a nástupnice a stupadel</t>
  </si>
  <si>
    <t>7 ul. Na Dubcích + 1 propoj =8,000 [A]</t>
  </si>
  <si>
    <t>TBZ-Q.1 100/800 KOM tl.15cm včetně čedičového obkladu žlabu, nástupnice a stěny 180° a stupadel</t>
  </si>
  <si>
    <t>1 ul. Na Dubcích =1,000 [A]</t>
  </si>
  <si>
    <t>59224063</t>
  </si>
  <si>
    <t>dno betonové šachtové kulaté DN 1000 x 1000, 100 x 115 x 15 cm</t>
  </si>
  <si>
    <t>TBZ-Q.1 100/1000 KOM tl.15cm včetně čedičového obkladu žlabu, nástupnice a stěny 180° a stupadel</t>
  </si>
  <si>
    <t>59224160</t>
  </si>
  <si>
    <t>skruž kanalizační s ocelovými stupadly 100 x 25 x 12 cm</t>
  </si>
  <si>
    <t>TBS-Q.1 100/25 včetně stupadel</t>
  </si>
  <si>
    <t>4 ul. Na Dubcích + 1 ul. Lesní =5,000 [A]</t>
  </si>
  <si>
    <t>59224161</t>
  </si>
  <si>
    <t>skruž kanalizační s ocelovými stupadly 100 x 50 x 12 cm</t>
  </si>
  <si>
    <t>TBS-Q.1 100/50 včetně stupadel</t>
  </si>
  <si>
    <t>6 ul. Na Dubcích + 1 propoj + 1 ul. Lesní =8,000 [A]</t>
  </si>
  <si>
    <t>59224162</t>
  </si>
  <si>
    <t>skruž kanalizační s ocelovými stupadly 100 x 100 x 12 cm</t>
  </si>
  <si>
    <t>TBS-Q.1 100/100 včetně stupadel</t>
  </si>
  <si>
    <t>10 ul. Na Dubcích + 1 propoj =11,000 [A]</t>
  </si>
  <si>
    <t>TBS-Q.1 100/100 včetně obkladu čedičem 180°, otvoru pro napojení potrubí a stupadel</t>
  </si>
  <si>
    <t>2 ul. Na Dubcích =2,000 [A]</t>
  </si>
  <si>
    <t>59224176</t>
  </si>
  <si>
    <t>prstenec šachtový vyrovnávací betonový 625x120x80mm</t>
  </si>
  <si>
    <t>TBW-Q.1 63/8</t>
  </si>
  <si>
    <t>2 ul. Na Dubcích + 1 propoj + 1 ul. Lesní =4,000 [A]</t>
  </si>
  <si>
    <t>59224185</t>
  </si>
  <si>
    <t>prstenec šachtový vyrovnávací betonový 625x120x60mm</t>
  </si>
  <si>
    <t>TBW-Q.1 63/6</t>
  </si>
  <si>
    <t>6 ul. Na Dubcích =6,000 [A]</t>
  </si>
  <si>
    <t>59224187</t>
  </si>
  <si>
    <t>prstenec šachtový vyrovnávací betonový 625x120x100mm</t>
  </si>
  <si>
    <t>TBW-Q.1 63/10</t>
  </si>
  <si>
    <t>6 ul. Na Dubcích + 2 propoj =8,000 [A]</t>
  </si>
  <si>
    <t>59224312</t>
  </si>
  <si>
    <t>kónus šachetní betonový kapsové plastové stupadlo 100x62,5x58 cm</t>
  </si>
  <si>
    <t>TBR-Q.1 100-63/58 včetně stupadel</t>
  </si>
  <si>
    <t>9 ul. Na Dubcích + 1 propoj + 1  ul. Lesní =11,000 [A]</t>
  </si>
  <si>
    <t>59224348</t>
  </si>
  <si>
    <t>těsnění elastomerové pro spojení šachetních dílů DN 1000</t>
  </si>
  <si>
    <t>31 ul. Na Dubcích + 3 propoj + 2 ul. Lesní =36,000 [A]</t>
  </si>
  <si>
    <t>899311111</t>
  </si>
  <si>
    <t>Osazení poklopů s rámem hmotnosti do 50 kg</t>
  </si>
  <si>
    <t>Osazení ocelových nebo litinových poklopů s rámem na šachtách tunelové stoky hmotnosti jednotlivě do 50 kg 
Ocenit pouze montáž, poklop A 15 GU-B-1 A15 bez odvětrání dodá objednatel - VaK MB, a.s.</t>
  </si>
  <si>
    <t>1 ul. Na Dubcích + 1 propoj =2,000 [A]</t>
  </si>
  <si>
    <t>Osazení ocelových nebo litinových poklopů s rámem na šachtách tunelové stoky hmotnosti jednotlivě do 50 kg 
Provizorní zakrytí šachet v průběhu výstavby (montáž, zápůjčka a demontáž)</t>
  </si>
  <si>
    <t>899311112</t>
  </si>
  <si>
    <t>Osazení poklopů s rámem hmotnosti nad 50 do 100 kg</t>
  </si>
  <si>
    <t>Osazení ocelových nebo litinových poklopů s rámem na šachtách tunelové stoky hmotnosti jednotlivě přes 50 do 100 kg 
Ocenit pouze montáž, poklopy Europa8 D400 KDB81B bez odvětrání, Europa8 D400 KDM81B samonivelační bez odvětrání a Europa8 D400 KDB81B s odvětrání dodá objednatel - VaK MB, a.s.</t>
  </si>
  <si>
    <t>6+2 ul. Na Dubcích + 1 ul. Lesní =9,000 [A]</t>
  </si>
  <si>
    <t>899623141</t>
  </si>
  <si>
    <t>Obetonování potrubí nebo zdiva stok betonem prostým tř. C 12/15 otevřený výkop</t>
  </si>
  <si>
    <t>Obetonování potrubí spadiště stok betonem prostým v otevřeném výkopu, beton tř. C 12/15</t>
  </si>
  <si>
    <t>0,7*0,8*1,30 - 3,14*0,12*0,12*1,30 Š3565219 + 0,7*0,8*1,36 - 3,14*0,12*0,12*1,36 Š4240 =1,369 [A]</t>
  </si>
  <si>
    <t>899643111</t>
  </si>
  <si>
    <t>Bednění pro obetonování potrubí otevřený výkop</t>
  </si>
  <si>
    <t>Bednění pro obetonování potrubí v otevřeném výkopu</t>
  </si>
  <si>
    <t>2*0,7*1,30 + 0,8*1,30 Š3565219 + 2*0,7*1,36 + 0,8*1,36 Š4240 =5,852 [A]</t>
  </si>
  <si>
    <t>Krytí potrubí z plastů výstražnou fólií z PVC šířky 34cm 
Stoky + přípojky</t>
  </si>
  <si>
    <t>(262,67 - (9*1,2 šachty) stoka Na Dubcích) + (7,73 - (1*1,2 šachta) propoj) + ((1,6*2) - (2*0,6 šachty) napojení stávajících stok) + 33,76 přípojky =294,160 [A]</t>
  </si>
  <si>
    <t>128</t>
  </si>
  <si>
    <t>R.08-007</t>
  </si>
  <si>
    <t>Zřízení spadiště kanalizační jednoduché horní potrubí DN 250 nebo 300</t>
  </si>
  <si>
    <t>Spadiště kanalizační jednoduché s horním potrubím DN 300, obtok KT DN200</t>
  </si>
  <si>
    <t>129</t>
  </si>
  <si>
    <t>59710676</t>
  </si>
  <si>
    <t>trouba kameninová glazovaná DN 200mm L1,50m spojovací systém F</t>
  </si>
  <si>
    <t>130</t>
  </si>
  <si>
    <t>59711026</t>
  </si>
  <si>
    <t>koleno kameninové glazované DN 200 90° spojovací systém F tř. 160</t>
  </si>
  <si>
    <t>131</t>
  </si>
  <si>
    <t>59711773</t>
  </si>
  <si>
    <t>odbočka kameninová glazovaná jednoduchá kolmá DN 300/200 L60cm spojovací systém C/F tř.160/160</t>
  </si>
  <si>
    <t>132</t>
  </si>
  <si>
    <t>R.08-008</t>
  </si>
  <si>
    <t>Zřízení spadiště kanalizační jednoduché horní potrubí DN 350 nebo 400</t>
  </si>
  <si>
    <t>Spadiště kanalizační jednoduché s horním potrubím DN400, obtok KT DN200</t>
  </si>
  <si>
    <t>133</t>
  </si>
  <si>
    <t>134</t>
  </si>
  <si>
    <t>135</t>
  </si>
  <si>
    <t>odbočka kameninová glazovaná jednoduchá kolmá DN 400/200 L75cm spojovací systém C/F tř.160/160</t>
  </si>
  <si>
    <t>136</t>
  </si>
  <si>
    <t>R.08-009</t>
  </si>
  <si>
    <t>Vyplnění potrubí stok cementopolípkem</t>
  </si>
  <si>
    <t>Vyplnění stávajcícího potrubí směsí cementu a popílku</t>
  </si>
  <si>
    <t>3,14*0,25*0,25*(56,0+28,0+38,0) stávajíc stoka DN500 + 3,14*0,08*0,08*4,00 stávající přípojka DN160 + 3,14*0,5*0,5*1,5 část původní šachty Š3565216 =25,200 [A]</t>
  </si>
  <si>
    <t>16,02+9,08+3,25+4,24+4,84+0,71+10,73+18,94+10,35 obrubník =78,160 [A]</t>
  </si>
  <si>
    <t>15,38+11,28+14,27+7,54+5,08+35,66+7,21+17,53 snížený obrubník =113,950 [A]</t>
  </si>
  <si>
    <t>969021121</t>
  </si>
  <si>
    <t>Vybourání kanalizačního potrubí DN do 200</t>
  </si>
  <si>
    <t>Vybourání kanalizačního potrubí DN do 200 mm  
Přípojky - PVC trouba DN150</t>
  </si>
  <si>
    <t>Vybourání kanalizačního potrubí DN do 200 mm  
Přípojky - Kameninová trouba DN150</t>
  </si>
  <si>
    <t>29,64-17,77 =11,870 [A]</t>
  </si>
  <si>
    <t>969021131</t>
  </si>
  <si>
    <t>Vybourání kanalizačního potrubí DN do 300</t>
  </si>
  <si>
    <t>Vybourání kanalizačního potrubí DN do 300 mm  
Stoka - Kameninová trouba DN300</t>
  </si>
  <si>
    <t>3,20 - 2*0,6 šachty =2,000 [A]</t>
  </si>
  <si>
    <t>971042331</t>
  </si>
  <si>
    <t>Vybourání otvorů v betonových příčkách a zdech pl do 0,09 m2 tl do 150 mm</t>
  </si>
  <si>
    <t>Vybourání otvorů v betonových příčkách a zdech základových nebo nadzákladových plochy do 0,09 m2, tl. do 150 mm  
Stoka - Jádrovým vrtem napojení přípojek od UV do komínu šachet</t>
  </si>
  <si>
    <t>976085311</t>
  </si>
  <si>
    <t>Vybourání kanalizačních rámů včetně poklopů nebo mříží pl do 0,6 m2</t>
  </si>
  <si>
    <t>Vybourání drobných zámečnických a jiných konstrukcí plochy do 0,60 m2  
Vybourání stávajícíh poklopů na kanalizačních šachtách včetně naložení na dopravní prostředek, složení na skládce a poplatku</t>
  </si>
  <si>
    <t>981511116</t>
  </si>
  <si>
    <t>Demolice konstrukcí objektů z betonu prostého postupným rozebíráním</t>
  </si>
  <si>
    <t>Demolice konstrukcí objektů postupným rozebíráním konstrukcí z betonu prostého  
Stoka - Rozebrání stávajících revizních šachet včetně naložení na dopravní prostředek a složení na skládce</t>
  </si>
  <si>
    <t>3,14*0,62*0,62*(0,85+2,58+3,05+3,35+3,19+2,79) - 3,14*0,5*0,5*(0,85+2,58+3,05+3,35+3,19+2,79) =6,672 [A]</t>
  </si>
  <si>
    <t>Nakládání suti a vybouraných hmot na dopravní prostředek pro vodorovné přemístění  
Konstrukce vozovky (asfalt, dlažba, kamenivo, obrubník), potrubí, šachty...</t>
  </si>
  <si>
    <t>betonová dlažba 13,512121+13,512121+2,09391=29,118 [A]  
šterkový podklad vozovky 32,4192+201,53672+201,53672 =435,493 [B]  
asfaltový podklad vozovky 0,3564 =0,356 [C] 
obrusná asfaltová vrstva 0,2781 =0,278 [D]  
obrubník+lože 55,7119 =55,712 [E] 
PVC potrubí 1,11591 =1,116 [F]  
KT potrubí 0,74781+0,186 =0,934 [G] 
LT potrubí 0,998971 =0,999 [H] 
BE potrubí 55,06368 =55,064 [I]  
jádrový vývrty v šachtách 0,24 =0,240 [J] 
revizní šachty 14,6784 =14,678 [K] 
poklopy 0,27 =0,270 [L]       
Celkem: A+B+C+D+E+F+G+H+I+J+K+L=594,258 [M]</t>
  </si>
  <si>
    <t>997013807</t>
  </si>
  <si>
    <t>Poplatek za uložení na skládce (skládkovné) stavebního odpadu keramického kód odpadu 170 103</t>
  </si>
  <si>
    <t>Poplatek za uložení stavebního odpadu na skládce (skládkovné) z tašek a keramických výrobků zatříděného do Katalogu odpadů pod kódem 170 103</t>
  </si>
  <si>
    <t>0,74781 potrubí DN150 + 0,186 potrubí DN300 =0,934 [A]</t>
  </si>
  <si>
    <t>Poplatek za uložení stavebního odpadu na skládce (skládkovné) z plastických hmot zatříděného do Katalogu odpadů pod kódem 170 203</t>
  </si>
  <si>
    <t>Poplatek za uložení stavebního odpadu na skládce (skládkovné) z prostého betonu zatříděného do Katalogu odpadů pod kódem 170 101  
1/3 a 1/2 nákladů hradí VaK MB</t>
  </si>
  <si>
    <t>Poplatek za uložení stavebního odpadu na skládce (skládkovné) z prostého betonu zatříděného do Katalogu odpadů pod kódem 170 101  
1/3 a 1/2 nákladů hradí plynárna</t>
  </si>
  <si>
    <t>2,093910 dlažba + 55,06368 potrubí + 14,6784 šachty + 0,24  jádrové vrty + 55,7119 obrubník =127,788 [A]</t>
  </si>
  <si>
    <t>0,3564 podklad + 0,2781 obrus =0,635 [A]</t>
  </si>
  <si>
    <t>Poplatek za uložení stavebního odpadu na skládce (skládkovné) zeminy a kameniva zatříděného do Katalogu odpadů pod kódem 170 504  
1/3 a 1/2 nákladů hradí VaK MB</t>
  </si>
  <si>
    <t>120</t>
  </si>
  <si>
    <t>Poplatek za uložení stavebního odpadu na skládce (skládkovné) zeminy a kameniva zatříděného do Katalogu odpadů pod kódem 170 504  
1/3 a 1/2 nákladů hradí plynárna</t>
  </si>
  <si>
    <t>121</t>
  </si>
  <si>
    <t>32,4192 podklad dlažby a asfaltu =32,419 [A]</t>
  </si>
  <si>
    <t>122</t>
  </si>
  <si>
    <t>998275101</t>
  </si>
  <si>
    <t>Přesun hmot pro trubní vedení z trub kameninových otevřený výkop</t>
  </si>
  <si>
    <t>Přesun hmot pro trubní vedení hloubené z trub kameninových pro kanalizace v otevřeném výkopu</t>
  </si>
  <si>
    <t>137</t>
  </si>
  <si>
    <t>138</t>
  </si>
  <si>
    <t>139</t>
  </si>
  <si>
    <t>R.09-003</t>
  </si>
  <si>
    <t>Vybourání kanalizačního potrubí DN do 400</t>
  </si>
  <si>
    <t>Vybourání kanalizačního potrubí DN do 400 mm  
Stoka - Litinová trouba DN400</t>
  </si>
  <si>
    <t>140</t>
  </si>
  <si>
    <t>R.09-004</t>
  </si>
  <si>
    <t>Vybourání kanalizačního potrubí DN do 500</t>
  </si>
  <si>
    <t>Vybourání kanalizačního potrubí DN do 500 mm  
Stoka - Betonová trouba DN500</t>
  </si>
  <si>
    <t>140,96 - 5*1,2 šachty =134,960 [A]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</si>
</sst>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1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2" borderId="5" xfId="6" applyFont="1" applyFill="1" applyBorder="1"/>
    <xf numFmtId="0" fontId="3" fillId="0" borderId="1" xfId="6" applyFont="1" applyBorder="1" applyAlignment="1">
      <alignment horizontal="left"/>
    </xf>
    <xf numFmtId="4" fontId="3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3" fillId="2" borderId="5" xfId="6" applyFont="1" applyFill="1" applyBorder="1" applyAlignment="1">
      <alignment horizontal="right"/>
    </xf>
    <xf numFmtId="0" fontId="3" fillId="2" borderId="5" xfId="6" applyFont="1" applyFill="1" applyBorder="1" applyAlignment="1">
      <alignment wrapText="1"/>
    </xf>
    <xf numFmtId="4" fontId="3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0" fontId="0" fillId="0" borderId="2" xfId="6" applyFont="1" applyBorder="1" applyAlignment="1">
      <alignment vertical="top"/>
    </xf>
    <xf numFmtId="4" fontId="0" fillId="2" borderId="1" xfId="6" applyNumberFormat="1" applyFont="1" applyFill="1" applyBorder="1" applyAlignment="1">
      <alignment horizontal="center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2" fillId="2" borderId="0" xfId="6" applyFont="1" applyFill="1"/>
    <xf numFmtId="0" fontId="4" fillId="3" borderId="1" xfId="6" applyFont="1" applyFill="1" applyBorder="1" applyAlignment="1">
      <alignment horizontal="center" vertical="center" wrapText="1"/>
    </xf>
    <xf numFmtId="0" fontId="5" fillId="2" borderId="0" xfId="6" applyFont="1" applyFill="1" applyAlignment="1">
      <alignment horizontal="right"/>
    </xf>
    <xf numFmtId="0" fontId="5" fillId="2" borderId="2" xfId="6" applyFont="1" applyFill="1" applyBorder="1" applyAlignment="1">
      <alignment horizontal="right"/>
    </xf>
    <xf numFmtId="0" fontId="0" fillId="2" borderId="2" xfId="6" applyFont="1" applyFill="1" applyBorder="1"/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2"/>
  <sheetViews>
    <sheetView tabSelected="1" workbookViewId="0">
      <selection sqref="A1:A3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34"/>
      <c r="B1" s="1"/>
      <c r="C1" s="1"/>
      <c r="D1" s="1"/>
      <c r="E1" s="1"/>
    </row>
    <row r="2" spans="1:5" ht="12.75" customHeight="1" x14ac:dyDescent="0.2">
      <c r="A2" s="34"/>
      <c r="B2" s="35" t="s">
        <v>0</v>
      </c>
      <c r="C2" s="1"/>
      <c r="D2" s="1"/>
      <c r="E2" s="1"/>
    </row>
    <row r="3" spans="1:5" ht="20.100000000000001" customHeight="1" x14ac:dyDescent="0.2">
      <c r="A3" s="34"/>
      <c r="B3" s="34"/>
      <c r="C3" s="1"/>
      <c r="D3" s="1"/>
      <c r="E3" s="1"/>
    </row>
    <row r="4" spans="1:5" ht="20.100000000000001" customHeight="1" x14ac:dyDescent="0.3">
      <c r="A4" s="1"/>
      <c r="B4" s="36" t="s">
        <v>1</v>
      </c>
      <c r="C4" s="34"/>
      <c r="D4" s="34"/>
      <c r="E4" s="1"/>
    </row>
    <row r="5" spans="1:5" ht="12.75" customHeight="1" x14ac:dyDescent="0.2">
      <c r="A5" s="1"/>
      <c r="B5" s="34" t="s">
        <v>2</v>
      </c>
      <c r="C5" s="34"/>
      <c r="D5" s="34"/>
      <c r="E5" s="1"/>
    </row>
    <row r="6" spans="1:5" ht="12.75" customHeight="1" x14ac:dyDescent="0.2">
      <c r="A6" s="1"/>
      <c r="B6" s="3" t="s">
        <v>3</v>
      </c>
      <c r="C6" s="6">
        <f>SUM(C10:C12)</f>
        <v>0</v>
      </c>
      <c r="D6" s="1"/>
      <c r="E6" s="1"/>
    </row>
    <row r="7" spans="1:5" ht="12.75" customHeight="1" x14ac:dyDescent="0.2">
      <c r="A7" s="1"/>
      <c r="B7" s="3" t="s">
        <v>4</v>
      </c>
      <c r="C7" s="6">
        <f>SUM(E10:E12)</f>
        <v>0</v>
      </c>
      <c r="D7" s="1"/>
      <c r="E7" s="1"/>
    </row>
    <row r="8" spans="1:5" ht="12.75" customHeight="1" x14ac:dyDescent="0.2">
      <c r="A8" s="5"/>
      <c r="B8" s="5"/>
      <c r="C8" s="5"/>
      <c r="D8" s="5"/>
      <c r="E8" s="5"/>
    </row>
    <row r="9" spans="1:5" ht="12.75" customHeight="1" x14ac:dyDescent="0.2">
      <c r="A9" s="4" t="s">
        <v>5</v>
      </c>
      <c r="B9" s="4" t="s">
        <v>6</v>
      </c>
      <c r="C9" s="4" t="s">
        <v>7</v>
      </c>
      <c r="D9" s="4" t="s">
        <v>8</v>
      </c>
      <c r="E9" s="4" t="s">
        <v>9</v>
      </c>
    </row>
    <row r="10" spans="1:5" ht="12.75" customHeight="1" x14ac:dyDescent="0.2">
      <c r="A10" s="15" t="s">
        <v>23</v>
      </c>
      <c r="B10" s="15" t="s">
        <v>24</v>
      </c>
      <c r="C10" s="16">
        <f>VRN!I3</f>
        <v>0</v>
      </c>
      <c r="D10" s="16">
        <f>VRN!O2</f>
        <v>0</v>
      </c>
      <c r="E10" s="16">
        <f>C10+D10</f>
        <v>0</v>
      </c>
    </row>
    <row r="11" spans="1:5" ht="12.75" customHeight="1" x14ac:dyDescent="0.2">
      <c r="A11" s="15" t="s">
        <v>71</v>
      </c>
      <c r="B11" s="15" t="s">
        <v>72</v>
      </c>
      <c r="C11" s="16">
        <f>'SO01.1'!I3</f>
        <v>0</v>
      </c>
      <c r="D11" s="16">
        <f>'SO01.1'!O2</f>
        <v>0</v>
      </c>
      <c r="E11" s="16">
        <f>C11+D11</f>
        <v>0</v>
      </c>
    </row>
    <row r="12" spans="1:5" ht="12.75" customHeight="1" x14ac:dyDescent="0.2">
      <c r="A12" s="15" t="s">
        <v>575</v>
      </c>
      <c r="B12" s="15" t="s">
        <v>576</v>
      </c>
      <c r="C12" s="16">
        <f>'SO02.1'!I3</f>
        <v>0</v>
      </c>
      <c r="D12" s="16">
        <f>'SO02.1'!O2</f>
        <v>0</v>
      </c>
      <c r="E12" s="16">
        <f>C12+D12</f>
        <v>0</v>
      </c>
    </row>
  </sheetData>
  <mergeCells count="4">
    <mergeCell ref="A1:A3"/>
    <mergeCell ref="B2:B3"/>
    <mergeCell ref="B4:D4"/>
    <mergeCell ref="B5:D5"/>
  </mergeCells>
  <pageMargins left="0.25" right="0.25" top="0.75" bottom="0.75" header="0.3" footer="0.3"/>
  <pageSetup paperSize="9" scale="92" fitToHeight="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38"/>
  <sheetViews>
    <sheetView topLeftCell="B1" workbookViewId="0">
      <pane ySplit="7" topLeftCell="A8" activePane="bottomLeft" state="frozen"/>
      <selection pane="bottomLeft" activeCell="B1" sqref="B1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P1" t="s">
        <v>21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O2">
        <f>0+O8</f>
        <v>0</v>
      </c>
      <c r="P2" t="s">
        <v>21</v>
      </c>
    </row>
    <row r="3" spans="1:18" ht="15" customHeight="1" x14ac:dyDescent="0.25">
      <c r="A3" t="s">
        <v>11</v>
      </c>
      <c r="B3" s="9" t="s">
        <v>13</v>
      </c>
      <c r="C3" s="38" t="s">
        <v>14</v>
      </c>
      <c r="D3" s="34"/>
      <c r="E3" s="10" t="s">
        <v>15</v>
      </c>
      <c r="F3" s="1"/>
      <c r="G3" s="8"/>
      <c r="H3" s="7" t="s">
        <v>23</v>
      </c>
      <c r="I3" s="31">
        <f>0+I8</f>
        <v>0</v>
      </c>
      <c r="O3" t="s">
        <v>18</v>
      </c>
      <c r="P3" t="s">
        <v>22</v>
      </c>
    </row>
    <row r="4" spans="1:18" ht="15" customHeight="1" x14ac:dyDescent="0.25">
      <c r="A4" t="s">
        <v>16</v>
      </c>
      <c r="B4" s="12" t="s">
        <v>17</v>
      </c>
      <c r="C4" s="39" t="s">
        <v>23</v>
      </c>
      <c r="D4" s="40"/>
      <c r="E4" s="13" t="s">
        <v>24</v>
      </c>
      <c r="F4" s="5"/>
      <c r="G4" s="5"/>
      <c r="H4" s="14"/>
      <c r="I4" s="14"/>
      <c r="O4" t="s">
        <v>19</v>
      </c>
      <c r="P4" t="s">
        <v>22</v>
      </c>
    </row>
    <row r="5" spans="1:18" ht="12.75" customHeight="1" x14ac:dyDescent="0.2">
      <c r="A5" s="37" t="s">
        <v>25</v>
      </c>
      <c r="B5" s="37" t="s">
        <v>27</v>
      </c>
      <c r="C5" s="37" t="s">
        <v>29</v>
      </c>
      <c r="D5" s="37" t="s">
        <v>30</v>
      </c>
      <c r="E5" s="37" t="s">
        <v>31</v>
      </c>
      <c r="F5" s="37" t="s">
        <v>33</v>
      </c>
      <c r="G5" s="37" t="s">
        <v>35</v>
      </c>
      <c r="H5" s="37" t="s">
        <v>37</v>
      </c>
      <c r="I5" s="37"/>
      <c r="O5" t="s">
        <v>20</v>
      </c>
      <c r="P5" t="s">
        <v>22</v>
      </c>
    </row>
    <row r="6" spans="1:18" ht="12.75" customHeight="1" x14ac:dyDescent="0.2">
      <c r="A6" s="37"/>
      <c r="B6" s="37"/>
      <c r="C6" s="37"/>
      <c r="D6" s="37"/>
      <c r="E6" s="37"/>
      <c r="F6" s="37"/>
      <c r="G6" s="37"/>
      <c r="H6" s="11" t="s">
        <v>38</v>
      </c>
      <c r="I6" s="11" t="s">
        <v>40</v>
      </c>
    </row>
    <row r="7" spans="1:18" ht="12.75" customHeight="1" x14ac:dyDescent="0.2">
      <c r="A7" s="11" t="s">
        <v>26</v>
      </c>
      <c r="B7" s="11" t="s">
        <v>28</v>
      </c>
      <c r="C7" s="11" t="s">
        <v>22</v>
      </c>
      <c r="D7" s="11" t="s">
        <v>21</v>
      </c>
      <c r="E7" s="11" t="s">
        <v>32</v>
      </c>
      <c r="F7" s="11" t="s">
        <v>34</v>
      </c>
      <c r="G7" s="11" t="s">
        <v>36</v>
      </c>
      <c r="H7" s="11" t="s">
        <v>39</v>
      </c>
      <c r="I7" s="11" t="s">
        <v>41</v>
      </c>
    </row>
    <row r="8" spans="1:18" ht="12.75" customHeight="1" x14ac:dyDescent="0.2">
      <c r="A8" s="14" t="s">
        <v>42</v>
      </c>
      <c r="B8" s="14"/>
      <c r="C8" s="18" t="s">
        <v>26</v>
      </c>
      <c r="D8" s="14"/>
      <c r="E8" s="19" t="s">
        <v>43</v>
      </c>
      <c r="F8" s="14"/>
      <c r="G8" s="14"/>
      <c r="H8" s="14"/>
      <c r="I8" s="20">
        <f>0+Q8</f>
        <v>0</v>
      </c>
      <c r="O8">
        <f>0+R8</f>
        <v>0</v>
      </c>
      <c r="Q8">
        <f>0+I9+I12+I15+I18+I21+I24+I27+I30+I33+I36</f>
        <v>0</v>
      </c>
      <c r="R8">
        <f>0+O9+O12+O15+O18+O21+O24+O27+O30+O33+O36</f>
        <v>0</v>
      </c>
    </row>
    <row r="9" spans="1:18" x14ac:dyDescent="0.2">
      <c r="A9" s="17" t="s">
        <v>44</v>
      </c>
      <c r="B9" s="21" t="s">
        <v>28</v>
      </c>
      <c r="C9" s="21" t="s">
        <v>45</v>
      </c>
      <c r="D9" s="17" t="s">
        <v>23</v>
      </c>
      <c r="E9" s="22" t="s">
        <v>46</v>
      </c>
      <c r="F9" s="23" t="s">
        <v>47</v>
      </c>
      <c r="G9" s="24">
        <v>0.5</v>
      </c>
      <c r="H9" s="25"/>
      <c r="I9" s="25">
        <f>ROUND(ROUND(H9,2)*ROUND(G9,3),2)</f>
        <v>0</v>
      </c>
      <c r="O9">
        <f>(I9*21)/100</f>
        <v>0</v>
      </c>
      <c r="P9" t="s">
        <v>22</v>
      </c>
    </row>
    <row r="10" spans="1:18" ht="38.25" x14ac:dyDescent="0.2">
      <c r="A10" s="26" t="s">
        <v>48</v>
      </c>
      <c r="E10" s="27" t="s">
        <v>49</v>
      </c>
    </row>
    <row r="11" spans="1:18" x14ac:dyDescent="0.2">
      <c r="A11" s="30" t="s">
        <v>50</v>
      </c>
      <c r="E11" s="29" t="s">
        <v>23</v>
      </c>
    </row>
    <row r="12" spans="1:18" x14ac:dyDescent="0.2">
      <c r="A12" s="17" t="s">
        <v>44</v>
      </c>
      <c r="B12" s="21" t="s">
        <v>22</v>
      </c>
      <c r="C12" s="21" t="s">
        <v>51</v>
      </c>
      <c r="D12" s="17" t="s">
        <v>23</v>
      </c>
      <c r="E12" s="22" t="s">
        <v>52</v>
      </c>
      <c r="F12" s="23" t="s">
        <v>47</v>
      </c>
      <c r="G12" s="24">
        <v>0.5</v>
      </c>
      <c r="H12" s="25"/>
      <c r="I12" s="25">
        <f>ROUND(ROUND(H12,2)*ROUND(G12,3),2)</f>
        <v>0</v>
      </c>
      <c r="O12">
        <f>(I12*21)/100</f>
        <v>0</v>
      </c>
      <c r="P12" t="s">
        <v>22</v>
      </c>
    </row>
    <row r="13" spans="1:18" ht="38.25" x14ac:dyDescent="0.2">
      <c r="A13" s="26" t="s">
        <v>48</v>
      </c>
      <c r="E13" s="27" t="s">
        <v>49</v>
      </c>
    </row>
    <row r="14" spans="1:18" x14ac:dyDescent="0.2">
      <c r="A14" s="30" t="s">
        <v>50</v>
      </c>
      <c r="E14" s="29" t="s">
        <v>23</v>
      </c>
    </row>
    <row r="15" spans="1:18" x14ac:dyDescent="0.2">
      <c r="A15" s="17" t="s">
        <v>44</v>
      </c>
      <c r="B15" s="21" t="s">
        <v>21</v>
      </c>
      <c r="C15" s="21" t="s">
        <v>53</v>
      </c>
      <c r="D15" s="17" t="s">
        <v>23</v>
      </c>
      <c r="E15" s="22" t="s">
        <v>54</v>
      </c>
      <c r="F15" s="23" t="s">
        <v>47</v>
      </c>
      <c r="G15" s="24">
        <v>0.5</v>
      </c>
      <c r="H15" s="25"/>
      <c r="I15" s="25">
        <f>ROUND(ROUND(H15,2)*ROUND(G15,3),2)</f>
        <v>0</v>
      </c>
      <c r="O15">
        <f>(I15*21)/100</f>
        <v>0</v>
      </c>
      <c r="P15" t="s">
        <v>22</v>
      </c>
    </row>
    <row r="16" spans="1:18" ht="38.25" x14ac:dyDescent="0.2">
      <c r="A16" s="26" t="s">
        <v>48</v>
      </c>
      <c r="E16" s="27" t="s">
        <v>49</v>
      </c>
    </row>
    <row r="17" spans="1:16" x14ac:dyDescent="0.2">
      <c r="A17" s="30" t="s">
        <v>50</v>
      </c>
      <c r="E17" s="29" t="s">
        <v>23</v>
      </c>
    </row>
    <row r="18" spans="1:16" x14ac:dyDescent="0.2">
      <c r="A18" s="17" t="s">
        <v>44</v>
      </c>
      <c r="B18" s="21" t="s">
        <v>32</v>
      </c>
      <c r="C18" s="21" t="s">
        <v>55</v>
      </c>
      <c r="D18" s="17" t="s">
        <v>23</v>
      </c>
      <c r="E18" s="22" t="s">
        <v>56</v>
      </c>
      <c r="F18" s="23" t="s">
        <v>47</v>
      </c>
      <c r="G18" s="24">
        <v>0.5</v>
      </c>
      <c r="H18" s="25"/>
      <c r="I18" s="25">
        <f>ROUND(ROUND(H18,2)*ROUND(G18,3),2)</f>
        <v>0</v>
      </c>
      <c r="O18">
        <f>(I18*21)/100</f>
        <v>0</v>
      </c>
      <c r="P18" t="s">
        <v>22</v>
      </c>
    </row>
    <row r="19" spans="1:16" ht="38.25" x14ac:dyDescent="0.2">
      <c r="A19" s="26" t="s">
        <v>48</v>
      </c>
      <c r="E19" s="27" t="s">
        <v>49</v>
      </c>
    </row>
    <row r="20" spans="1:16" x14ac:dyDescent="0.2">
      <c r="A20" s="30" t="s">
        <v>50</v>
      </c>
      <c r="E20" s="29" t="s">
        <v>23</v>
      </c>
    </row>
    <row r="21" spans="1:16" ht="25.5" x14ac:dyDescent="0.2">
      <c r="A21" s="17" t="s">
        <v>44</v>
      </c>
      <c r="B21" s="21" t="s">
        <v>34</v>
      </c>
      <c r="C21" s="21" t="s">
        <v>57</v>
      </c>
      <c r="D21" s="17" t="s">
        <v>23</v>
      </c>
      <c r="E21" s="22" t="s">
        <v>58</v>
      </c>
      <c r="F21" s="23" t="s">
        <v>47</v>
      </c>
      <c r="G21" s="24">
        <v>0.5</v>
      </c>
      <c r="H21" s="25"/>
      <c r="I21" s="25">
        <f>ROUND(ROUND(H21,2)*ROUND(G21,3),2)</f>
        <v>0</v>
      </c>
      <c r="O21">
        <f>(I21*21)/100</f>
        <v>0</v>
      </c>
      <c r="P21" t="s">
        <v>22</v>
      </c>
    </row>
    <row r="22" spans="1:16" ht="38.25" x14ac:dyDescent="0.2">
      <c r="A22" s="26" t="s">
        <v>48</v>
      </c>
      <c r="E22" s="27" t="s">
        <v>49</v>
      </c>
    </row>
    <row r="23" spans="1:16" x14ac:dyDescent="0.2">
      <c r="A23" s="30" t="s">
        <v>50</v>
      </c>
      <c r="E23" s="29" t="s">
        <v>23</v>
      </c>
    </row>
    <row r="24" spans="1:16" x14ac:dyDescent="0.2">
      <c r="A24" s="17" t="s">
        <v>44</v>
      </c>
      <c r="B24" s="21" t="s">
        <v>36</v>
      </c>
      <c r="C24" s="21" t="s">
        <v>59</v>
      </c>
      <c r="D24" s="17" t="s">
        <v>23</v>
      </c>
      <c r="E24" s="22" t="s">
        <v>60</v>
      </c>
      <c r="F24" s="23" t="s">
        <v>47</v>
      </c>
      <c r="G24" s="24">
        <v>0.5</v>
      </c>
      <c r="H24" s="25"/>
      <c r="I24" s="25">
        <f>ROUND(ROUND(H24,2)*ROUND(G24,3),2)</f>
        <v>0</v>
      </c>
      <c r="O24">
        <f>(I24*21)/100</f>
        <v>0</v>
      </c>
      <c r="P24" t="s">
        <v>22</v>
      </c>
    </row>
    <row r="25" spans="1:16" ht="38.25" x14ac:dyDescent="0.2">
      <c r="A25" s="26" t="s">
        <v>48</v>
      </c>
      <c r="E25" s="27" t="s">
        <v>49</v>
      </c>
    </row>
    <row r="26" spans="1:16" x14ac:dyDescent="0.2">
      <c r="A26" s="30" t="s">
        <v>50</v>
      </c>
      <c r="E26" s="29" t="s">
        <v>23</v>
      </c>
    </row>
    <row r="27" spans="1:16" x14ac:dyDescent="0.2">
      <c r="A27" s="17" t="s">
        <v>44</v>
      </c>
      <c r="B27" s="21" t="s">
        <v>61</v>
      </c>
      <c r="C27" s="21" t="s">
        <v>62</v>
      </c>
      <c r="D27" s="17" t="s">
        <v>23</v>
      </c>
      <c r="E27" s="22" t="s">
        <v>63</v>
      </c>
      <c r="F27" s="23" t="s">
        <v>47</v>
      </c>
      <c r="G27" s="24">
        <v>0.5</v>
      </c>
      <c r="H27" s="25"/>
      <c r="I27" s="25">
        <f>ROUND(ROUND(H27,2)*ROUND(G27,3),2)</f>
        <v>0</v>
      </c>
      <c r="O27">
        <f>(I27*21)/100</f>
        <v>0</v>
      </c>
      <c r="P27" t="s">
        <v>22</v>
      </c>
    </row>
    <row r="28" spans="1:16" ht="38.25" x14ac:dyDescent="0.2">
      <c r="A28" s="26" t="s">
        <v>48</v>
      </c>
      <c r="E28" s="27" t="s">
        <v>49</v>
      </c>
    </row>
    <row r="29" spans="1:16" x14ac:dyDescent="0.2">
      <c r="A29" s="30" t="s">
        <v>50</v>
      </c>
      <c r="E29" s="29" t="s">
        <v>23</v>
      </c>
    </row>
    <row r="30" spans="1:16" x14ac:dyDescent="0.2">
      <c r="A30" s="17" t="s">
        <v>44</v>
      </c>
      <c r="B30" s="21" t="s">
        <v>64</v>
      </c>
      <c r="C30" s="21" t="s">
        <v>65</v>
      </c>
      <c r="D30" s="17" t="s">
        <v>23</v>
      </c>
      <c r="E30" s="22" t="s">
        <v>66</v>
      </c>
      <c r="F30" s="23" t="s">
        <v>47</v>
      </c>
      <c r="G30" s="24">
        <v>0.5</v>
      </c>
      <c r="H30" s="25"/>
      <c r="I30" s="25">
        <f>ROUND(ROUND(H30,2)*ROUND(G30,3),2)</f>
        <v>0</v>
      </c>
      <c r="O30">
        <f>(I30*21)/100</f>
        <v>0</v>
      </c>
      <c r="P30" t="s">
        <v>22</v>
      </c>
    </row>
    <row r="31" spans="1:16" ht="38.25" x14ac:dyDescent="0.2">
      <c r="A31" s="26" t="s">
        <v>48</v>
      </c>
      <c r="E31" s="27" t="s">
        <v>49</v>
      </c>
    </row>
    <row r="32" spans="1:16" x14ac:dyDescent="0.2">
      <c r="A32" s="30" t="s">
        <v>50</v>
      </c>
      <c r="E32" s="29" t="s">
        <v>23</v>
      </c>
    </row>
    <row r="33" spans="1:16" x14ac:dyDescent="0.2">
      <c r="A33" s="17" t="s">
        <v>44</v>
      </c>
      <c r="B33" s="21" t="s">
        <v>39</v>
      </c>
      <c r="C33" s="21" t="s">
        <v>67</v>
      </c>
      <c r="D33" s="17" t="s">
        <v>23</v>
      </c>
      <c r="E33" s="22" t="s">
        <v>68</v>
      </c>
      <c r="F33" s="23" t="s">
        <v>47</v>
      </c>
      <c r="G33" s="24">
        <v>0.5</v>
      </c>
      <c r="H33" s="25"/>
      <c r="I33" s="25">
        <f>ROUND(ROUND(H33,2)*ROUND(G33,3),2)</f>
        <v>0</v>
      </c>
      <c r="O33">
        <f>(I33*21)/100</f>
        <v>0</v>
      </c>
      <c r="P33" t="s">
        <v>22</v>
      </c>
    </row>
    <row r="34" spans="1:16" ht="38.25" x14ac:dyDescent="0.2">
      <c r="A34" s="26" t="s">
        <v>48</v>
      </c>
      <c r="E34" s="27" t="s">
        <v>49</v>
      </c>
    </row>
    <row r="35" spans="1:16" x14ac:dyDescent="0.2">
      <c r="A35" s="30" t="s">
        <v>50</v>
      </c>
      <c r="E35" s="29" t="s">
        <v>23</v>
      </c>
    </row>
    <row r="36" spans="1:16" x14ac:dyDescent="0.2">
      <c r="A36" s="17" t="s">
        <v>44</v>
      </c>
      <c r="B36" s="21" t="s">
        <v>41</v>
      </c>
      <c r="C36" s="21" t="s">
        <v>69</v>
      </c>
      <c r="D36" s="17" t="s">
        <v>23</v>
      </c>
      <c r="E36" s="22" t="s">
        <v>70</v>
      </c>
      <c r="F36" s="23" t="s">
        <v>47</v>
      </c>
      <c r="G36" s="24">
        <v>0.5</v>
      </c>
      <c r="H36" s="25"/>
      <c r="I36" s="25">
        <f>ROUND(ROUND(H36,2)*ROUND(G36,3),2)</f>
        <v>0</v>
      </c>
      <c r="O36">
        <f>(I36*21)/100</f>
        <v>0</v>
      </c>
      <c r="P36" t="s">
        <v>22</v>
      </c>
    </row>
    <row r="37" spans="1:16" ht="38.25" x14ac:dyDescent="0.2">
      <c r="A37" s="26" t="s">
        <v>48</v>
      </c>
      <c r="E37" s="27" t="s">
        <v>49</v>
      </c>
    </row>
    <row r="38" spans="1:16" x14ac:dyDescent="0.2">
      <c r="A38" s="28" t="s">
        <v>50</v>
      </c>
      <c r="E38" s="29" t="s">
        <v>23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25" right="0.25" top="0.75" bottom="0.75" header="0.3" footer="0.3"/>
  <pageSetup paperSize="9" scale="85" fitToHeight="0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370"/>
  <sheetViews>
    <sheetView topLeftCell="B1" workbookViewId="0">
      <pane ySplit="7" topLeftCell="A8" activePane="bottomLeft" state="frozen"/>
      <selection pane="bottomLeft" activeCell="B1" sqref="B1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P1" t="s">
        <v>21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O2">
        <f>0+O8+O117+O127+O164+O174+O316</f>
        <v>0</v>
      </c>
      <c r="P2" t="s">
        <v>21</v>
      </c>
    </row>
    <row r="3" spans="1:18" ht="15" customHeight="1" x14ac:dyDescent="0.25">
      <c r="A3" t="s">
        <v>11</v>
      </c>
      <c r="B3" s="9" t="s">
        <v>13</v>
      </c>
      <c r="C3" s="38" t="s">
        <v>14</v>
      </c>
      <c r="D3" s="34"/>
      <c r="E3" s="10" t="s">
        <v>15</v>
      </c>
      <c r="F3" s="1"/>
      <c r="G3" s="8"/>
      <c r="H3" s="7" t="s">
        <v>71</v>
      </c>
      <c r="I3" s="31">
        <f>0+I8+I117+I127+I164+I174+I316</f>
        <v>0</v>
      </c>
      <c r="O3" t="s">
        <v>18</v>
      </c>
      <c r="P3" t="s">
        <v>22</v>
      </c>
    </row>
    <row r="4" spans="1:18" ht="15" customHeight="1" x14ac:dyDescent="0.25">
      <c r="A4" t="s">
        <v>16</v>
      </c>
      <c r="B4" s="12" t="s">
        <v>17</v>
      </c>
      <c r="C4" s="39" t="s">
        <v>71</v>
      </c>
      <c r="D4" s="40"/>
      <c r="E4" s="13" t="s">
        <v>72</v>
      </c>
      <c r="F4" s="5"/>
      <c r="G4" s="5"/>
      <c r="H4" s="14"/>
      <c r="I4" s="14"/>
      <c r="O4" t="s">
        <v>19</v>
      </c>
      <c r="P4" t="s">
        <v>22</v>
      </c>
    </row>
    <row r="5" spans="1:18" ht="12.75" customHeight="1" x14ac:dyDescent="0.2">
      <c r="A5" s="37" t="s">
        <v>25</v>
      </c>
      <c r="B5" s="37" t="s">
        <v>27</v>
      </c>
      <c r="C5" s="37" t="s">
        <v>29</v>
      </c>
      <c r="D5" s="37" t="s">
        <v>30</v>
      </c>
      <c r="E5" s="37" t="s">
        <v>31</v>
      </c>
      <c r="F5" s="37" t="s">
        <v>33</v>
      </c>
      <c r="G5" s="37" t="s">
        <v>35</v>
      </c>
      <c r="H5" s="37" t="s">
        <v>37</v>
      </c>
      <c r="I5" s="37"/>
      <c r="O5" t="s">
        <v>20</v>
      </c>
      <c r="P5" t="s">
        <v>22</v>
      </c>
    </row>
    <row r="6" spans="1:18" ht="12.75" customHeight="1" x14ac:dyDescent="0.2">
      <c r="A6" s="37"/>
      <c r="B6" s="37"/>
      <c r="C6" s="37"/>
      <c r="D6" s="37"/>
      <c r="E6" s="37"/>
      <c r="F6" s="37"/>
      <c r="G6" s="37"/>
      <c r="H6" s="11" t="s">
        <v>38</v>
      </c>
      <c r="I6" s="11" t="s">
        <v>40</v>
      </c>
    </row>
    <row r="7" spans="1:18" ht="12.75" customHeight="1" x14ac:dyDescent="0.2">
      <c r="A7" s="11" t="s">
        <v>26</v>
      </c>
      <c r="B7" s="11" t="s">
        <v>28</v>
      </c>
      <c r="C7" s="11" t="s">
        <v>22</v>
      </c>
      <c r="D7" s="11" t="s">
        <v>21</v>
      </c>
      <c r="E7" s="11" t="s">
        <v>32</v>
      </c>
      <c r="F7" s="11" t="s">
        <v>34</v>
      </c>
      <c r="G7" s="11" t="s">
        <v>36</v>
      </c>
      <c r="H7" s="11" t="s">
        <v>39</v>
      </c>
      <c r="I7" s="11" t="s">
        <v>41</v>
      </c>
    </row>
    <row r="8" spans="1:18" ht="12.75" customHeight="1" x14ac:dyDescent="0.2">
      <c r="A8" s="14" t="s">
        <v>42</v>
      </c>
      <c r="B8" s="14"/>
      <c r="C8" s="18" t="s">
        <v>28</v>
      </c>
      <c r="D8" s="14"/>
      <c r="E8" s="19" t="s">
        <v>73</v>
      </c>
      <c r="F8" s="14"/>
      <c r="G8" s="14"/>
      <c r="H8" s="14"/>
      <c r="I8" s="20">
        <f>0+Q8</f>
        <v>0</v>
      </c>
      <c r="O8">
        <f>0+R8</f>
        <v>0</v>
      </c>
      <c r="Q8">
        <f>0+I9+I12+I15+I18+I21+I24+I27+I30+I33+I36+I39+I42+I45+I48+I51+I54+I57+I60+I63+I66+I69+I72+I75+I78+I81+I84+I87+I90+I93+I96+I99+I102+I105+I108+I111+I114</f>
        <v>0</v>
      </c>
      <c r="R8">
        <f>0+O9+O12+O15+O18+O21+O24+O27+O30+O33+O36+O39+O42+O45+O48+O51+O54+O57+O60+O63+O66+O69+O72+O75+O78+O81+O84+O87+O90+O93+O96+O99+O102+O105+O108+O111+O114</f>
        <v>0</v>
      </c>
    </row>
    <row r="9" spans="1:18" x14ac:dyDescent="0.2">
      <c r="A9" s="17" t="s">
        <v>44</v>
      </c>
      <c r="B9" s="21" t="s">
        <v>28</v>
      </c>
      <c r="C9" s="21" t="s">
        <v>74</v>
      </c>
      <c r="D9" s="17" t="s">
        <v>23</v>
      </c>
      <c r="E9" s="22" t="s">
        <v>75</v>
      </c>
      <c r="F9" s="23" t="s">
        <v>76</v>
      </c>
      <c r="G9" s="24">
        <v>10.86</v>
      </c>
      <c r="H9" s="25"/>
      <c r="I9" s="25">
        <f>ROUND(ROUND(H9,2)*ROUND(G9,3),2)</f>
        <v>0</v>
      </c>
      <c r="O9">
        <f>(I9*21)/100</f>
        <v>0</v>
      </c>
      <c r="P9" t="s">
        <v>22</v>
      </c>
    </row>
    <row r="10" spans="1:18" ht="51" x14ac:dyDescent="0.2">
      <c r="A10" s="26" t="s">
        <v>48</v>
      </c>
      <c r="E10" s="27" t="s">
        <v>77</v>
      </c>
    </row>
    <row r="11" spans="1:18" x14ac:dyDescent="0.2">
      <c r="A11" s="30" t="s">
        <v>50</v>
      </c>
      <c r="E11" s="29" t="s">
        <v>78</v>
      </c>
    </row>
    <row r="12" spans="1:18" x14ac:dyDescent="0.2">
      <c r="A12" s="17" t="s">
        <v>44</v>
      </c>
      <c r="B12" s="21" t="s">
        <v>22</v>
      </c>
      <c r="C12" s="21" t="s">
        <v>79</v>
      </c>
      <c r="D12" s="17" t="s">
        <v>80</v>
      </c>
      <c r="E12" s="22" t="s">
        <v>81</v>
      </c>
      <c r="F12" s="23" t="s">
        <v>76</v>
      </c>
      <c r="G12" s="24">
        <v>169.803</v>
      </c>
      <c r="H12" s="25"/>
      <c r="I12" s="25">
        <f>ROUND(ROUND(H12,2)*ROUND(G12,3),2)</f>
        <v>0</v>
      </c>
      <c r="O12">
        <f>(I12*21)/100</f>
        <v>0</v>
      </c>
      <c r="P12" t="s">
        <v>22</v>
      </c>
    </row>
    <row r="13" spans="1:18" ht="51" x14ac:dyDescent="0.2">
      <c r="A13" s="26" t="s">
        <v>48</v>
      </c>
      <c r="E13" s="27" t="s">
        <v>82</v>
      </c>
    </row>
    <row r="14" spans="1:18" x14ac:dyDescent="0.2">
      <c r="A14" s="30" t="s">
        <v>50</v>
      </c>
      <c r="E14" s="29" t="s">
        <v>83</v>
      </c>
    </row>
    <row r="15" spans="1:18" x14ac:dyDescent="0.2">
      <c r="A15" s="17" t="s">
        <v>44</v>
      </c>
      <c r="B15" s="21" t="s">
        <v>21</v>
      </c>
      <c r="C15" s="21" t="s">
        <v>79</v>
      </c>
      <c r="D15" s="17" t="s">
        <v>84</v>
      </c>
      <c r="E15" s="22" t="s">
        <v>81</v>
      </c>
      <c r="F15" s="23" t="s">
        <v>76</v>
      </c>
      <c r="G15" s="24">
        <v>34.590000000000003</v>
      </c>
      <c r="H15" s="25"/>
      <c r="I15" s="25">
        <f>ROUND(ROUND(H15,2)*ROUND(G15,3),2)</f>
        <v>0</v>
      </c>
      <c r="O15">
        <f>(I15*21)/100</f>
        <v>0</v>
      </c>
      <c r="P15" t="s">
        <v>22</v>
      </c>
    </row>
    <row r="16" spans="1:18" ht="38.25" x14ac:dyDescent="0.2">
      <c r="A16" s="26" t="s">
        <v>48</v>
      </c>
      <c r="E16" s="27" t="s">
        <v>85</v>
      </c>
    </row>
    <row r="17" spans="1:16" x14ac:dyDescent="0.2">
      <c r="A17" s="30" t="s">
        <v>50</v>
      </c>
      <c r="E17" s="29" t="s">
        <v>86</v>
      </c>
    </row>
    <row r="18" spans="1:16" ht="25.5" x14ac:dyDescent="0.2">
      <c r="A18" s="17" t="s">
        <v>44</v>
      </c>
      <c r="B18" s="21" t="s">
        <v>32</v>
      </c>
      <c r="C18" s="21" t="s">
        <v>87</v>
      </c>
      <c r="D18" s="17" t="s">
        <v>80</v>
      </c>
      <c r="E18" s="22" t="s">
        <v>88</v>
      </c>
      <c r="F18" s="23" t="s">
        <v>76</v>
      </c>
      <c r="G18" s="24">
        <v>169.803</v>
      </c>
      <c r="H18" s="25"/>
      <c r="I18" s="25">
        <f>ROUND(ROUND(H18,2)*ROUND(G18,3),2)</f>
        <v>0</v>
      </c>
      <c r="O18">
        <f>(I18*21)/100</f>
        <v>0</v>
      </c>
      <c r="P18" t="s">
        <v>22</v>
      </c>
    </row>
    <row r="19" spans="1:16" ht="63.75" x14ac:dyDescent="0.2">
      <c r="A19" s="26" t="s">
        <v>48</v>
      </c>
      <c r="E19" s="27" t="s">
        <v>89</v>
      </c>
    </row>
    <row r="20" spans="1:16" x14ac:dyDescent="0.2">
      <c r="A20" s="30" t="s">
        <v>50</v>
      </c>
      <c r="E20" s="29" t="s">
        <v>90</v>
      </c>
    </row>
    <row r="21" spans="1:16" ht="25.5" x14ac:dyDescent="0.2">
      <c r="A21" s="17" t="s">
        <v>44</v>
      </c>
      <c r="B21" s="21" t="s">
        <v>34</v>
      </c>
      <c r="C21" s="21" t="s">
        <v>87</v>
      </c>
      <c r="D21" s="17" t="s">
        <v>84</v>
      </c>
      <c r="E21" s="22" t="s">
        <v>88</v>
      </c>
      <c r="F21" s="23" t="s">
        <v>76</v>
      </c>
      <c r="G21" s="24">
        <v>50.77</v>
      </c>
      <c r="H21" s="25"/>
      <c r="I21" s="25">
        <f>ROUND(ROUND(H21,2)*ROUND(G21,3),2)</f>
        <v>0</v>
      </c>
      <c r="O21">
        <f>(I21*21)/100</f>
        <v>0</v>
      </c>
      <c r="P21" t="s">
        <v>22</v>
      </c>
    </row>
    <row r="22" spans="1:16" ht="51" x14ac:dyDescent="0.2">
      <c r="A22" s="26" t="s">
        <v>48</v>
      </c>
      <c r="E22" s="27" t="s">
        <v>91</v>
      </c>
    </row>
    <row r="23" spans="1:16" ht="25.5" x14ac:dyDescent="0.2">
      <c r="A23" s="30" t="s">
        <v>50</v>
      </c>
      <c r="E23" s="29" t="s">
        <v>92</v>
      </c>
    </row>
    <row r="24" spans="1:16" x14ac:dyDescent="0.2">
      <c r="A24" s="17" t="s">
        <v>44</v>
      </c>
      <c r="B24" s="21" t="s">
        <v>36</v>
      </c>
      <c r="C24" s="21" t="s">
        <v>93</v>
      </c>
      <c r="D24" s="17" t="s">
        <v>23</v>
      </c>
      <c r="E24" s="22" t="s">
        <v>94</v>
      </c>
      <c r="F24" s="23" t="s">
        <v>76</v>
      </c>
      <c r="G24" s="24">
        <v>11.91</v>
      </c>
      <c r="H24" s="25"/>
      <c r="I24" s="25">
        <f>ROUND(ROUND(H24,2)*ROUND(G24,3),2)</f>
        <v>0</v>
      </c>
      <c r="O24">
        <f>(I24*21)/100</f>
        <v>0</v>
      </c>
      <c r="P24" t="s">
        <v>22</v>
      </c>
    </row>
    <row r="25" spans="1:16" ht="51" x14ac:dyDescent="0.2">
      <c r="A25" s="26" t="s">
        <v>48</v>
      </c>
      <c r="E25" s="27" t="s">
        <v>95</v>
      </c>
    </row>
    <row r="26" spans="1:16" x14ac:dyDescent="0.2">
      <c r="A26" s="30" t="s">
        <v>50</v>
      </c>
      <c r="E26" s="29" t="s">
        <v>23</v>
      </c>
    </row>
    <row r="27" spans="1:16" ht="25.5" x14ac:dyDescent="0.2">
      <c r="A27" s="17" t="s">
        <v>44</v>
      </c>
      <c r="B27" s="21" t="s">
        <v>61</v>
      </c>
      <c r="C27" s="21" t="s">
        <v>96</v>
      </c>
      <c r="D27" s="17" t="s">
        <v>23</v>
      </c>
      <c r="E27" s="22" t="s">
        <v>97</v>
      </c>
      <c r="F27" s="23" t="s">
        <v>76</v>
      </c>
      <c r="G27" s="24">
        <v>24.15</v>
      </c>
      <c r="H27" s="25"/>
      <c r="I27" s="25">
        <f>ROUND(ROUND(H27,2)*ROUND(G27,3),2)</f>
        <v>0</v>
      </c>
      <c r="O27">
        <f>(I27*21)/100</f>
        <v>0</v>
      </c>
      <c r="P27" t="s">
        <v>22</v>
      </c>
    </row>
    <row r="28" spans="1:16" ht="51" x14ac:dyDescent="0.2">
      <c r="A28" s="26" t="s">
        <v>48</v>
      </c>
      <c r="E28" s="27" t="s">
        <v>98</v>
      </c>
    </row>
    <row r="29" spans="1:16" x14ac:dyDescent="0.2">
      <c r="A29" s="30" t="s">
        <v>50</v>
      </c>
      <c r="E29" s="29" t="s">
        <v>99</v>
      </c>
    </row>
    <row r="30" spans="1:16" x14ac:dyDescent="0.2">
      <c r="A30" s="17" t="s">
        <v>44</v>
      </c>
      <c r="B30" s="21" t="s">
        <v>64</v>
      </c>
      <c r="C30" s="21" t="s">
        <v>100</v>
      </c>
      <c r="D30" s="17" t="s">
        <v>23</v>
      </c>
      <c r="E30" s="22" t="s">
        <v>101</v>
      </c>
      <c r="F30" s="23" t="s">
        <v>102</v>
      </c>
      <c r="G30" s="24">
        <v>33.69</v>
      </c>
      <c r="H30" s="25"/>
      <c r="I30" s="25">
        <f>ROUND(ROUND(H30,2)*ROUND(G30,3),2)</f>
        <v>0</v>
      </c>
      <c r="O30">
        <f>(I30*21)/100</f>
        <v>0</v>
      </c>
      <c r="P30" t="s">
        <v>22</v>
      </c>
    </row>
    <row r="31" spans="1:16" ht="25.5" x14ac:dyDescent="0.2">
      <c r="A31" s="26" t="s">
        <v>48</v>
      </c>
      <c r="E31" s="27" t="s">
        <v>103</v>
      </c>
    </row>
    <row r="32" spans="1:16" ht="25.5" x14ac:dyDescent="0.2">
      <c r="A32" s="30" t="s">
        <v>50</v>
      </c>
      <c r="E32" s="29" t="s">
        <v>104</v>
      </c>
    </row>
    <row r="33" spans="1:16" x14ac:dyDescent="0.2">
      <c r="A33" s="17" t="s">
        <v>44</v>
      </c>
      <c r="B33" s="21" t="s">
        <v>39</v>
      </c>
      <c r="C33" s="21" t="s">
        <v>105</v>
      </c>
      <c r="D33" s="17" t="s">
        <v>23</v>
      </c>
      <c r="E33" s="22" t="s">
        <v>106</v>
      </c>
      <c r="F33" s="23" t="s">
        <v>107</v>
      </c>
      <c r="G33" s="24">
        <v>30</v>
      </c>
      <c r="H33" s="25"/>
      <c r="I33" s="25">
        <f>ROUND(ROUND(H33,2)*ROUND(G33,3),2)</f>
        <v>0</v>
      </c>
      <c r="O33">
        <f>(I33*21)/100</f>
        <v>0</v>
      </c>
      <c r="P33" t="s">
        <v>22</v>
      </c>
    </row>
    <row r="34" spans="1:16" ht="38.25" x14ac:dyDescent="0.2">
      <c r="A34" s="26" t="s">
        <v>48</v>
      </c>
      <c r="E34" s="27" t="s">
        <v>108</v>
      </c>
    </row>
    <row r="35" spans="1:16" x14ac:dyDescent="0.2">
      <c r="A35" s="30" t="s">
        <v>50</v>
      </c>
      <c r="E35" s="29" t="s">
        <v>23</v>
      </c>
    </row>
    <row r="36" spans="1:16" x14ac:dyDescent="0.2">
      <c r="A36" s="17" t="s">
        <v>44</v>
      </c>
      <c r="B36" s="21" t="s">
        <v>41</v>
      </c>
      <c r="C36" s="21" t="s">
        <v>109</v>
      </c>
      <c r="D36" s="17" t="s">
        <v>23</v>
      </c>
      <c r="E36" s="22" t="s">
        <v>110</v>
      </c>
      <c r="F36" s="23" t="s">
        <v>111</v>
      </c>
      <c r="G36" s="24">
        <v>30</v>
      </c>
      <c r="H36" s="25"/>
      <c r="I36" s="25">
        <f>ROUND(ROUND(H36,2)*ROUND(G36,3),2)</f>
        <v>0</v>
      </c>
      <c r="O36">
        <f>(I36*21)/100</f>
        <v>0</v>
      </c>
      <c r="P36" t="s">
        <v>22</v>
      </c>
    </row>
    <row r="37" spans="1:16" ht="25.5" x14ac:dyDescent="0.2">
      <c r="A37" s="26" t="s">
        <v>48</v>
      </c>
      <c r="E37" s="27" t="s">
        <v>112</v>
      </c>
    </row>
    <row r="38" spans="1:16" x14ac:dyDescent="0.2">
      <c r="A38" s="30" t="s">
        <v>50</v>
      </c>
      <c r="E38" s="29" t="s">
        <v>23</v>
      </c>
    </row>
    <row r="39" spans="1:16" x14ac:dyDescent="0.2">
      <c r="A39" s="17" t="s">
        <v>44</v>
      </c>
      <c r="B39" s="21" t="s">
        <v>113</v>
      </c>
      <c r="C39" s="21" t="s">
        <v>114</v>
      </c>
      <c r="D39" s="17" t="s">
        <v>23</v>
      </c>
      <c r="E39" s="22" t="s">
        <v>115</v>
      </c>
      <c r="F39" s="23" t="s">
        <v>102</v>
      </c>
      <c r="G39" s="24">
        <v>9</v>
      </c>
      <c r="H39" s="25"/>
      <c r="I39" s="25">
        <f>ROUND(ROUND(H39,2)*ROUND(G39,3),2)</f>
        <v>0</v>
      </c>
      <c r="O39">
        <f>(I39*21)/100</f>
        <v>0</v>
      </c>
      <c r="P39" t="s">
        <v>22</v>
      </c>
    </row>
    <row r="40" spans="1:16" ht="25.5" x14ac:dyDescent="0.2">
      <c r="A40" s="26" t="s">
        <v>48</v>
      </c>
      <c r="E40" s="27" t="s">
        <v>116</v>
      </c>
    </row>
    <row r="41" spans="1:16" x14ac:dyDescent="0.2">
      <c r="A41" s="30" t="s">
        <v>50</v>
      </c>
      <c r="E41" s="29" t="s">
        <v>117</v>
      </c>
    </row>
    <row r="42" spans="1:16" x14ac:dyDescent="0.2">
      <c r="A42" s="17" t="s">
        <v>44</v>
      </c>
      <c r="B42" s="21" t="s">
        <v>118</v>
      </c>
      <c r="C42" s="21" t="s">
        <v>119</v>
      </c>
      <c r="D42" s="17" t="s">
        <v>23</v>
      </c>
      <c r="E42" s="22" t="s">
        <v>120</v>
      </c>
      <c r="F42" s="23" t="s">
        <v>102</v>
      </c>
      <c r="G42" s="24">
        <v>5</v>
      </c>
      <c r="H42" s="25"/>
      <c r="I42" s="25">
        <f>ROUND(ROUND(H42,2)*ROUND(G42,3),2)</f>
        <v>0</v>
      </c>
      <c r="O42">
        <f>(I42*21)/100</f>
        <v>0</v>
      </c>
      <c r="P42" t="s">
        <v>22</v>
      </c>
    </row>
    <row r="43" spans="1:16" ht="38.25" x14ac:dyDescent="0.2">
      <c r="A43" s="26" t="s">
        <v>48</v>
      </c>
      <c r="E43" s="27" t="s">
        <v>121</v>
      </c>
    </row>
    <row r="44" spans="1:16" x14ac:dyDescent="0.2">
      <c r="A44" s="30" t="s">
        <v>50</v>
      </c>
      <c r="E44" s="29" t="s">
        <v>122</v>
      </c>
    </row>
    <row r="45" spans="1:16" x14ac:dyDescent="0.2">
      <c r="A45" s="17" t="s">
        <v>44</v>
      </c>
      <c r="B45" s="21" t="s">
        <v>123</v>
      </c>
      <c r="C45" s="21" t="s">
        <v>124</v>
      </c>
      <c r="D45" s="17" t="s">
        <v>23</v>
      </c>
      <c r="E45" s="22" t="s">
        <v>125</v>
      </c>
      <c r="F45" s="23" t="s">
        <v>126</v>
      </c>
      <c r="G45" s="24">
        <v>30</v>
      </c>
      <c r="H45" s="25"/>
      <c r="I45" s="25">
        <f>ROUND(ROUND(H45,2)*ROUND(G45,3),2)</f>
        <v>0</v>
      </c>
      <c r="O45">
        <f>(I45*21)/100</f>
        <v>0</v>
      </c>
      <c r="P45" t="s">
        <v>22</v>
      </c>
    </row>
    <row r="46" spans="1:16" ht="38.25" x14ac:dyDescent="0.2">
      <c r="A46" s="26" t="s">
        <v>48</v>
      </c>
      <c r="E46" s="27" t="s">
        <v>127</v>
      </c>
    </row>
    <row r="47" spans="1:16" x14ac:dyDescent="0.2">
      <c r="A47" s="30" t="s">
        <v>50</v>
      </c>
      <c r="E47" s="29" t="s">
        <v>128</v>
      </c>
    </row>
    <row r="48" spans="1:16" x14ac:dyDescent="0.2">
      <c r="A48" s="17" t="s">
        <v>44</v>
      </c>
      <c r="B48" s="21" t="s">
        <v>129</v>
      </c>
      <c r="C48" s="21" t="s">
        <v>130</v>
      </c>
      <c r="D48" s="17" t="s">
        <v>23</v>
      </c>
      <c r="E48" s="22" t="s">
        <v>131</v>
      </c>
      <c r="F48" s="23" t="s">
        <v>126</v>
      </c>
      <c r="G48" s="24">
        <v>0.67800000000000005</v>
      </c>
      <c r="H48" s="25"/>
      <c r="I48" s="25">
        <f>ROUND(ROUND(H48,2)*ROUND(G48,3),2)</f>
        <v>0</v>
      </c>
      <c r="O48">
        <f>(I48*21)/100</f>
        <v>0</v>
      </c>
      <c r="P48" t="s">
        <v>22</v>
      </c>
    </row>
    <row r="49" spans="1:16" x14ac:dyDescent="0.2">
      <c r="A49" s="26" t="s">
        <v>48</v>
      </c>
      <c r="E49" s="27" t="s">
        <v>132</v>
      </c>
    </row>
    <row r="50" spans="1:16" x14ac:dyDescent="0.2">
      <c r="A50" s="30" t="s">
        <v>50</v>
      </c>
      <c r="E50" s="29" t="s">
        <v>133</v>
      </c>
    </row>
    <row r="51" spans="1:16" x14ac:dyDescent="0.2">
      <c r="A51" s="17" t="s">
        <v>44</v>
      </c>
      <c r="B51" s="21" t="s">
        <v>134</v>
      </c>
      <c r="C51" s="21" t="s">
        <v>135</v>
      </c>
      <c r="D51" s="17" t="s">
        <v>23</v>
      </c>
      <c r="E51" s="22" t="s">
        <v>136</v>
      </c>
      <c r="F51" s="23" t="s">
        <v>126</v>
      </c>
      <c r="G51" s="24">
        <v>119.60899999999999</v>
      </c>
      <c r="H51" s="25"/>
      <c r="I51" s="25">
        <f>ROUND(ROUND(H51,2)*ROUND(G51,3),2)</f>
        <v>0</v>
      </c>
      <c r="O51">
        <f>(I51*21)/100</f>
        <v>0</v>
      </c>
      <c r="P51" t="s">
        <v>22</v>
      </c>
    </row>
    <row r="52" spans="1:16" ht="38.25" x14ac:dyDescent="0.2">
      <c r="A52" s="26" t="s">
        <v>48</v>
      </c>
      <c r="E52" s="27" t="s">
        <v>137</v>
      </c>
    </row>
    <row r="53" spans="1:16" ht="38.25" x14ac:dyDescent="0.2">
      <c r="A53" s="30" t="s">
        <v>50</v>
      </c>
      <c r="E53" s="29" t="s">
        <v>138</v>
      </c>
    </row>
    <row r="54" spans="1:16" x14ac:dyDescent="0.2">
      <c r="A54" s="17" t="s">
        <v>44</v>
      </c>
      <c r="B54" s="21" t="s">
        <v>139</v>
      </c>
      <c r="C54" s="21" t="s">
        <v>140</v>
      </c>
      <c r="D54" s="17" t="s">
        <v>23</v>
      </c>
      <c r="E54" s="22" t="s">
        <v>141</v>
      </c>
      <c r="F54" s="23" t="s">
        <v>126</v>
      </c>
      <c r="G54" s="24">
        <v>119.60899999999999</v>
      </c>
      <c r="H54" s="25"/>
      <c r="I54" s="25">
        <f>ROUND(ROUND(H54,2)*ROUND(G54,3),2)</f>
        <v>0</v>
      </c>
      <c r="O54">
        <f>(I54*21)/100</f>
        <v>0</v>
      </c>
      <c r="P54" t="s">
        <v>22</v>
      </c>
    </row>
    <row r="55" spans="1:16" ht="38.25" x14ac:dyDescent="0.2">
      <c r="A55" s="26" t="s">
        <v>48</v>
      </c>
      <c r="E55" s="27" t="s">
        <v>142</v>
      </c>
    </row>
    <row r="56" spans="1:16" x14ac:dyDescent="0.2">
      <c r="A56" s="30" t="s">
        <v>50</v>
      </c>
      <c r="E56" s="29" t="s">
        <v>23</v>
      </c>
    </row>
    <row r="57" spans="1:16" x14ac:dyDescent="0.2">
      <c r="A57" s="17" t="s">
        <v>44</v>
      </c>
      <c r="B57" s="21" t="s">
        <v>143</v>
      </c>
      <c r="C57" s="21" t="s">
        <v>144</v>
      </c>
      <c r="D57" s="17" t="s">
        <v>23</v>
      </c>
      <c r="E57" s="22" t="s">
        <v>145</v>
      </c>
      <c r="F57" s="23" t="s">
        <v>126</v>
      </c>
      <c r="G57" s="24">
        <v>51.261000000000003</v>
      </c>
      <c r="H57" s="25"/>
      <c r="I57" s="25">
        <f>ROUND(ROUND(H57,2)*ROUND(G57,3),2)</f>
        <v>0</v>
      </c>
      <c r="O57">
        <f>(I57*21)/100</f>
        <v>0</v>
      </c>
      <c r="P57" t="s">
        <v>22</v>
      </c>
    </row>
    <row r="58" spans="1:16" ht="38.25" x14ac:dyDescent="0.2">
      <c r="A58" s="26" t="s">
        <v>48</v>
      </c>
      <c r="E58" s="27" t="s">
        <v>146</v>
      </c>
    </row>
    <row r="59" spans="1:16" ht="38.25" x14ac:dyDescent="0.2">
      <c r="A59" s="30" t="s">
        <v>50</v>
      </c>
      <c r="E59" s="29" t="s">
        <v>147</v>
      </c>
    </row>
    <row r="60" spans="1:16" x14ac:dyDescent="0.2">
      <c r="A60" s="17" t="s">
        <v>44</v>
      </c>
      <c r="B60" s="21" t="s">
        <v>148</v>
      </c>
      <c r="C60" s="21" t="s">
        <v>149</v>
      </c>
      <c r="D60" s="17" t="s">
        <v>23</v>
      </c>
      <c r="E60" s="22" t="s">
        <v>150</v>
      </c>
      <c r="F60" s="23" t="s">
        <v>76</v>
      </c>
      <c r="G60" s="24">
        <v>504.72</v>
      </c>
      <c r="H60" s="25"/>
      <c r="I60" s="25">
        <f>ROUND(ROUND(H60,2)*ROUND(G60,3),2)</f>
        <v>0</v>
      </c>
      <c r="O60">
        <f>(I60*21)/100</f>
        <v>0</v>
      </c>
      <c r="P60" t="s">
        <v>22</v>
      </c>
    </row>
    <row r="61" spans="1:16" ht="25.5" x14ac:dyDescent="0.2">
      <c r="A61" s="26" t="s">
        <v>48</v>
      </c>
      <c r="E61" s="27" t="s">
        <v>151</v>
      </c>
    </row>
    <row r="62" spans="1:16" x14ac:dyDescent="0.2">
      <c r="A62" s="30" t="s">
        <v>50</v>
      </c>
      <c r="E62" s="29" t="s">
        <v>152</v>
      </c>
    </row>
    <row r="63" spans="1:16" x14ac:dyDescent="0.2">
      <c r="A63" s="17" t="s">
        <v>44</v>
      </c>
      <c r="B63" s="21" t="s">
        <v>153</v>
      </c>
      <c r="C63" s="21" t="s">
        <v>154</v>
      </c>
      <c r="D63" s="17" t="s">
        <v>23</v>
      </c>
      <c r="E63" s="22" t="s">
        <v>155</v>
      </c>
      <c r="F63" s="23" t="s">
        <v>76</v>
      </c>
      <c r="G63" s="24">
        <v>504.72</v>
      </c>
      <c r="H63" s="25"/>
      <c r="I63" s="25">
        <f>ROUND(ROUND(H63,2)*ROUND(G63,3),2)</f>
        <v>0</v>
      </c>
      <c r="O63">
        <f>(I63*21)/100</f>
        <v>0</v>
      </c>
      <c r="P63" t="s">
        <v>22</v>
      </c>
    </row>
    <row r="64" spans="1:16" ht="38.25" x14ac:dyDescent="0.2">
      <c r="A64" s="26" t="s">
        <v>48</v>
      </c>
      <c r="E64" s="27" t="s">
        <v>156</v>
      </c>
    </row>
    <row r="65" spans="1:16" x14ac:dyDescent="0.2">
      <c r="A65" s="30" t="s">
        <v>50</v>
      </c>
      <c r="E65" s="29" t="s">
        <v>152</v>
      </c>
    </row>
    <row r="66" spans="1:16" x14ac:dyDescent="0.2">
      <c r="A66" s="17" t="s">
        <v>44</v>
      </c>
      <c r="B66" s="21" t="s">
        <v>157</v>
      </c>
      <c r="C66" s="21" t="s">
        <v>158</v>
      </c>
      <c r="D66" s="17" t="s">
        <v>23</v>
      </c>
      <c r="E66" s="22" t="s">
        <v>159</v>
      </c>
      <c r="F66" s="23" t="s">
        <v>126</v>
      </c>
      <c r="G66" s="24">
        <v>119.60899999999999</v>
      </c>
      <c r="H66" s="25"/>
      <c r="I66" s="25">
        <f>ROUND(ROUND(H66,2)*ROUND(G66,3),2)</f>
        <v>0</v>
      </c>
      <c r="O66">
        <f>(I66*21)/100</f>
        <v>0</v>
      </c>
      <c r="P66" t="s">
        <v>22</v>
      </c>
    </row>
    <row r="67" spans="1:16" ht="25.5" x14ac:dyDescent="0.2">
      <c r="A67" s="26" t="s">
        <v>48</v>
      </c>
      <c r="E67" s="27" t="s">
        <v>160</v>
      </c>
    </row>
    <row r="68" spans="1:16" x14ac:dyDescent="0.2">
      <c r="A68" s="30" t="s">
        <v>50</v>
      </c>
      <c r="E68" s="29" t="s">
        <v>23</v>
      </c>
    </row>
    <row r="69" spans="1:16" x14ac:dyDescent="0.2">
      <c r="A69" s="17" t="s">
        <v>44</v>
      </c>
      <c r="B69" s="21" t="s">
        <v>161</v>
      </c>
      <c r="C69" s="21" t="s">
        <v>162</v>
      </c>
      <c r="D69" s="17" t="s">
        <v>23</v>
      </c>
      <c r="E69" s="22" t="s">
        <v>163</v>
      </c>
      <c r="F69" s="23" t="s">
        <v>126</v>
      </c>
      <c r="G69" s="24">
        <v>51.261000000000003</v>
      </c>
      <c r="H69" s="25"/>
      <c r="I69" s="25">
        <f>ROUND(ROUND(H69,2)*ROUND(G69,3),2)</f>
        <v>0</v>
      </c>
      <c r="O69">
        <f>(I69*21)/100</f>
        <v>0</v>
      </c>
      <c r="P69" t="s">
        <v>22</v>
      </c>
    </row>
    <row r="70" spans="1:16" ht="25.5" x14ac:dyDescent="0.2">
      <c r="A70" s="26" t="s">
        <v>48</v>
      </c>
      <c r="E70" s="27" t="s">
        <v>164</v>
      </c>
    </row>
    <row r="71" spans="1:16" x14ac:dyDescent="0.2">
      <c r="A71" s="30" t="s">
        <v>50</v>
      </c>
      <c r="E71" s="29" t="s">
        <v>23</v>
      </c>
    </row>
    <row r="72" spans="1:16" x14ac:dyDescent="0.2">
      <c r="A72" s="17" t="s">
        <v>44</v>
      </c>
      <c r="B72" s="21" t="s">
        <v>165</v>
      </c>
      <c r="C72" s="21" t="s">
        <v>166</v>
      </c>
      <c r="D72" s="17" t="s">
        <v>23</v>
      </c>
      <c r="E72" s="22" t="s">
        <v>167</v>
      </c>
      <c r="F72" s="23" t="s">
        <v>126</v>
      </c>
      <c r="G72" s="24">
        <v>16.253</v>
      </c>
      <c r="H72" s="25"/>
      <c r="I72" s="25">
        <f>ROUND(ROUND(H72,2)*ROUND(G72,3),2)</f>
        <v>0</v>
      </c>
      <c r="O72">
        <f>(I72*21)/100</f>
        <v>0</v>
      </c>
      <c r="P72" t="s">
        <v>22</v>
      </c>
    </row>
    <row r="73" spans="1:16" ht="38.25" x14ac:dyDescent="0.2">
      <c r="A73" s="26" t="s">
        <v>48</v>
      </c>
      <c r="E73" s="27" t="s">
        <v>168</v>
      </c>
    </row>
    <row r="74" spans="1:16" x14ac:dyDescent="0.2">
      <c r="A74" s="30" t="s">
        <v>50</v>
      </c>
      <c r="E74" s="29" t="s">
        <v>169</v>
      </c>
    </row>
    <row r="75" spans="1:16" x14ac:dyDescent="0.2">
      <c r="A75" s="17" t="s">
        <v>44</v>
      </c>
      <c r="B75" s="21" t="s">
        <v>170</v>
      </c>
      <c r="C75" s="21" t="s">
        <v>171</v>
      </c>
      <c r="D75" s="17" t="s">
        <v>23</v>
      </c>
      <c r="E75" s="22" t="s">
        <v>172</v>
      </c>
      <c r="F75" s="23" t="s">
        <v>126</v>
      </c>
      <c r="G75" s="24">
        <v>103.35599999999999</v>
      </c>
      <c r="H75" s="25"/>
      <c r="I75" s="25">
        <f>ROUND(ROUND(H75,2)*ROUND(G75,3),2)</f>
        <v>0</v>
      </c>
      <c r="O75">
        <f>(I75*21)/100</f>
        <v>0</v>
      </c>
      <c r="P75" t="s">
        <v>22</v>
      </c>
    </row>
    <row r="76" spans="1:16" ht="38.25" x14ac:dyDescent="0.2">
      <c r="A76" s="26" t="s">
        <v>48</v>
      </c>
      <c r="E76" s="27" t="s">
        <v>173</v>
      </c>
    </row>
    <row r="77" spans="1:16" ht="25.5" x14ac:dyDescent="0.2">
      <c r="A77" s="30" t="s">
        <v>50</v>
      </c>
      <c r="E77" s="29" t="s">
        <v>174</v>
      </c>
    </row>
    <row r="78" spans="1:16" x14ac:dyDescent="0.2">
      <c r="A78" s="17" t="s">
        <v>44</v>
      </c>
      <c r="B78" s="21" t="s">
        <v>175</v>
      </c>
      <c r="C78" s="21" t="s">
        <v>176</v>
      </c>
      <c r="D78" s="17" t="s">
        <v>23</v>
      </c>
      <c r="E78" s="22" t="s">
        <v>177</v>
      </c>
      <c r="F78" s="23" t="s">
        <v>126</v>
      </c>
      <c r="G78" s="24">
        <v>51.261000000000003</v>
      </c>
      <c r="H78" s="25"/>
      <c r="I78" s="25">
        <f>ROUND(ROUND(H78,2)*ROUND(G78,3),2)</f>
        <v>0</v>
      </c>
      <c r="O78">
        <f>(I78*21)/100</f>
        <v>0</v>
      </c>
      <c r="P78" t="s">
        <v>22</v>
      </c>
    </row>
    <row r="79" spans="1:16" ht="38.25" x14ac:dyDescent="0.2">
      <c r="A79" s="26" t="s">
        <v>48</v>
      </c>
      <c r="E79" s="27" t="s">
        <v>178</v>
      </c>
    </row>
    <row r="80" spans="1:16" x14ac:dyDescent="0.2">
      <c r="A80" s="30" t="s">
        <v>50</v>
      </c>
      <c r="E80" s="29" t="s">
        <v>23</v>
      </c>
    </row>
    <row r="81" spans="1:16" x14ac:dyDescent="0.2">
      <c r="A81" s="17" t="s">
        <v>44</v>
      </c>
      <c r="B81" s="21" t="s">
        <v>179</v>
      </c>
      <c r="C81" s="21" t="s">
        <v>180</v>
      </c>
      <c r="D81" s="17" t="s">
        <v>80</v>
      </c>
      <c r="E81" s="22" t="s">
        <v>181</v>
      </c>
      <c r="F81" s="23" t="s">
        <v>126</v>
      </c>
      <c r="G81" s="24">
        <v>238.51</v>
      </c>
      <c r="H81" s="25"/>
      <c r="I81" s="25">
        <f>ROUND(ROUND(H81,2)*ROUND(G81,3),2)</f>
        <v>0</v>
      </c>
      <c r="O81">
        <f>(I81*21)/100</f>
        <v>0</v>
      </c>
      <c r="P81" t="s">
        <v>22</v>
      </c>
    </row>
    <row r="82" spans="1:16" ht="25.5" x14ac:dyDescent="0.2">
      <c r="A82" s="26" t="s">
        <v>48</v>
      </c>
      <c r="E82" s="27" t="s">
        <v>182</v>
      </c>
    </row>
    <row r="83" spans="1:16" ht="25.5" x14ac:dyDescent="0.2">
      <c r="A83" s="30" t="s">
        <v>50</v>
      </c>
      <c r="E83" s="29" t="s">
        <v>183</v>
      </c>
    </row>
    <row r="84" spans="1:16" x14ac:dyDescent="0.2">
      <c r="A84" s="17" t="s">
        <v>44</v>
      </c>
      <c r="B84" s="21" t="s">
        <v>184</v>
      </c>
      <c r="C84" s="21" t="s">
        <v>180</v>
      </c>
      <c r="D84" s="17" t="s">
        <v>84</v>
      </c>
      <c r="E84" s="22" t="s">
        <v>181</v>
      </c>
      <c r="F84" s="23" t="s">
        <v>126</v>
      </c>
      <c r="G84" s="24">
        <v>135.154</v>
      </c>
      <c r="H84" s="25"/>
      <c r="I84" s="25">
        <f>ROUND(ROUND(H84,2)*ROUND(G84,3),2)</f>
        <v>0</v>
      </c>
      <c r="O84">
        <f>(I84*21)/100</f>
        <v>0</v>
      </c>
      <c r="P84" t="s">
        <v>22</v>
      </c>
    </row>
    <row r="85" spans="1:16" ht="25.5" x14ac:dyDescent="0.2">
      <c r="A85" s="26" t="s">
        <v>48</v>
      </c>
      <c r="E85" s="27" t="s">
        <v>185</v>
      </c>
    </row>
    <row r="86" spans="1:16" ht="25.5" x14ac:dyDescent="0.2">
      <c r="A86" s="30" t="s">
        <v>50</v>
      </c>
      <c r="E86" s="29" t="s">
        <v>186</v>
      </c>
    </row>
    <row r="87" spans="1:16" x14ac:dyDescent="0.2">
      <c r="A87" s="17" t="s">
        <v>44</v>
      </c>
      <c r="B87" s="21" t="s">
        <v>187</v>
      </c>
      <c r="C87" s="21" t="s">
        <v>188</v>
      </c>
      <c r="D87" s="17" t="s">
        <v>23</v>
      </c>
      <c r="E87" s="22" t="s">
        <v>189</v>
      </c>
      <c r="F87" s="23" t="s">
        <v>190</v>
      </c>
      <c r="G87" s="24">
        <v>140.09200000000001</v>
      </c>
      <c r="H87" s="25"/>
      <c r="I87" s="25">
        <f>ROUND(ROUND(H87,2)*ROUND(G87,3),2)</f>
        <v>0</v>
      </c>
      <c r="O87">
        <f>(I87*21)/100</f>
        <v>0</v>
      </c>
      <c r="P87" t="s">
        <v>22</v>
      </c>
    </row>
    <row r="88" spans="1:16" ht="38.25" x14ac:dyDescent="0.2">
      <c r="A88" s="26" t="s">
        <v>48</v>
      </c>
      <c r="E88" s="27" t="s">
        <v>191</v>
      </c>
    </row>
    <row r="89" spans="1:16" x14ac:dyDescent="0.2">
      <c r="A89" s="30" t="s">
        <v>50</v>
      </c>
      <c r="E89" s="29" t="s">
        <v>192</v>
      </c>
    </row>
    <row r="90" spans="1:16" x14ac:dyDescent="0.2">
      <c r="A90" s="17" t="s">
        <v>44</v>
      </c>
      <c r="B90" s="21" t="s">
        <v>193</v>
      </c>
      <c r="C90" s="21" t="s">
        <v>194</v>
      </c>
      <c r="D90" s="17" t="s">
        <v>23</v>
      </c>
      <c r="E90" s="22" t="s">
        <v>195</v>
      </c>
      <c r="F90" s="23" t="s">
        <v>126</v>
      </c>
      <c r="G90" s="24">
        <v>103.35599999999999</v>
      </c>
      <c r="H90" s="25"/>
      <c r="I90" s="25">
        <f>ROUND(ROUND(H90,2)*ROUND(G90,3),2)</f>
        <v>0</v>
      </c>
      <c r="O90">
        <f>(I90*21)/100</f>
        <v>0</v>
      </c>
      <c r="P90" t="s">
        <v>22</v>
      </c>
    </row>
    <row r="91" spans="1:16" ht="38.25" x14ac:dyDescent="0.2">
      <c r="A91" s="26" t="s">
        <v>48</v>
      </c>
      <c r="E91" s="27" t="s">
        <v>196</v>
      </c>
    </row>
    <row r="92" spans="1:16" ht="25.5" x14ac:dyDescent="0.2">
      <c r="A92" s="30" t="s">
        <v>50</v>
      </c>
      <c r="E92" s="29" t="s">
        <v>174</v>
      </c>
    </row>
    <row r="93" spans="1:16" x14ac:dyDescent="0.2">
      <c r="A93" s="17" t="s">
        <v>44</v>
      </c>
      <c r="B93" s="21" t="s">
        <v>197</v>
      </c>
      <c r="C93" s="21" t="s">
        <v>198</v>
      </c>
      <c r="D93" s="17" t="s">
        <v>23</v>
      </c>
      <c r="E93" s="22" t="s">
        <v>199</v>
      </c>
      <c r="F93" s="23" t="s">
        <v>126</v>
      </c>
      <c r="G93" s="24">
        <v>45.110999999999997</v>
      </c>
      <c r="H93" s="25"/>
      <c r="I93" s="25">
        <f>ROUND(ROUND(H93,2)*ROUND(G93,3),2)</f>
        <v>0</v>
      </c>
      <c r="O93">
        <f>(I93*21)/100</f>
        <v>0</v>
      </c>
      <c r="P93" t="s">
        <v>22</v>
      </c>
    </row>
    <row r="94" spans="1:16" ht="38.25" x14ac:dyDescent="0.2">
      <c r="A94" s="26" t="s">
        <v>48</v>
      </c>
      <c r="E94" s="27" t="s">
        <v>200</v>
      </c>
    </row>
    <row r="95" spans="1:16" ht="38.25" x14ac:dyDescent="0.2">
      <c r="A95" s="30" t="s">
        <v>50</v>
      </c>
      <c r="E95" s="29" t="s">
        <v>201</v>
      </c>
    </row>
    <row r="96" spans="1:16" x14ac:dyDescent="0.2">
      <c r="A96" s="17" t="s">
        <v>202</v>
      </c>
      <c r="B96" s="21" t="s">
        <v>203</v>
      </c>
      <c r="C96" s="21" t="s">
        <v>204</v>
      </c>
      <c r="D96" s="17" t="s">
        <v>23</v>
      </c>
      <c r="E96" s="22" t="s">
        <v>205</v>
      </c>
      <c r="F96" s="23" t="s">
        <v>190</v>
      </c>
      <c r="G96" s="24">
        <v>93.605000000000004</v>
      </c>
      <c r="H96" s="25"/>
      <c r="I96" s="25">
        <f>ROUND(ROUND(H96,2)*ROUND(G96,3),2)</f>
        <v>0</v>
      </c>
      <c r="O96">
        <f>(I96*21)/100</f>
        <v>0</v>
      </c>
      <c r="P96" t="s">
        <v>22</v>
      </c>
    </row>
    <row r="97" spans="1:16" x14ac:dyDescent="0.2">
      <c r="A97" s="26" t="s">
        <v>48</v>
      </c>
      <c r="E97" s="27" t="s">
        <v>206</v>
      </c>
    </row>
    <row r="98" spans="1:16" x14ac:dyDescent="0.2">
      <c r="A98" s="30" t="s">
        <v>50</v>
      </c>
      <c r="E98" s="29" t="s">
        <v>207</v>
      </c>
    </row>
    <row r="99" spans="1:16" ht="25.5" x14ac:dyDescent="0.2">
      <c r="A99" s="17" t="s">
        <v>44</v>
      </c>
      <c r="B99" s="21" t="s">
        <v>208</v>
      </c>
      <c r="C99" s="21" t="s">
        <v>209</v>
      </c>
      <c r="D99" s="17" t="s">
        <v>23</v>
      </c>
      <c r="E99" s="22" t="s">
        <v>210</v>
      </c>
      <c r="F99" s="23" t="s">
        <v>76</v>
      </c>
      <c r="G99" s="24">
        <v>4.5179999999999998</v>
      </c>
      <c r="H99" s="25"/>
      <c r="I99" s="25">
        <f>ROUND(ROUND(H99,2)*ROUND(G99,3),2)</f>
        <v>0</v>
      </c>
      <c r="O99">
        <f>(I99*21)/100</f>
        <v>0</v>
      </c>
      <c r="P99" t="s">
        <v>22</v>
      </c>
    </row>
    <row r="100" spans="1:16" ht="25.5" x14ac:dyDescent="0.2">
      <c r="A100" s="26" t="s">
        <v>48</v>
      </c>
      <c r="E100" s="27" t="s">
        <v>211</v>
      </c>
    </row>
    <row r="101" spans="1:16" x14ac:dyDescent="0.2">
      <c r="A101" s="30" t="s">
        <v>50</v>
      </c>
      <c r="E101" s="29" t="s">
        <v>212</v>
      </c>
    </row>
    <row r="102" spans="1:16" x14ac:dyDescent="0.2">
      <c r="A102" s="17" t="s">
        <v>44</v>
      </c>
      <c r="B102" s="21" t="s">
        <v>213</v>
      </c>
      <c r="C102" s="21" t="s">
        <v>214</v>
      </c>
      <c r="D102" s="17" t="s">
        <v>23</v>
      </c>
      <c r="E102" s="22" t="s">
        <v>215</v>
      </c>
      <c r="F102" s="23" t="s">
        <v>126</v>
      </c>
      <c r="G102" s="24">
        <v>119.60899999999999</v>
      </c>
      <c r="H102" s="25"/>
      <c r="I102" s="25">
        <f>ROUND(ROUND(H102,2)*ROUND(G102,3),2)</f>
        <v>0</v>
      </c>
      <c r="O102">
        <f>(I102*21)/100</f>
        <v>0</v>
      </c>
      <c r="P102" t="s">
        <v>22</v>
      </c>
    </row>
    <row r="103" spans="1:16" ht="25.5" x14ac:dyDescent="0.2">
      <c r="A103" s="26" t="s">
        <v>48</v>
      </c>
      <c r="E103" s="27" t="s">
        <v>216</v>
      </c>
    </row>
    <row r="104" spans="1:16" x14ac:dyDescent="0.2">
      <c r="A104" s="30" t="s">
        <v>50</v>
      </c>
      <c r="E104" s="29" t="s">
        <v>23</v>
      </c>
    </row>
    <row r="105" spans="1:16" x14ac:dyDescent="0.2">
      <c r="A105" s="17" t="s">
        <v>44</v>
      </c>
      <c r="B105" s="21" t="s">
        <v>217</v>
      </c>
      <c r="C105" s="21" t="s">
        <v>218</v>
      </c>
      <c r="D105" s="17" t="s">
        <v>23</v>
      </c>
      <c r="E105" s="22" t="s">
        <v>215</v>
      </c>
      <c r="F105" s="23" t="s">
        <v>126</v>
      </c>
      <c r="G105" s="24">
        <v>103.35599999999999</v>
      </c>
      <c r="H105" s="25"/>
      <c r="I105" s="25">
        <f>ROUND(ROUND(H105,2)*ROUND(G105,3),2)</f>
        <v>0</v>
      </c>
      <c r="O105">
        <f>(I105*21)/100</f>
        <v>0</v>
      </c>
      <c r="P105" t="s">
        <v>22</v>
      </c>
    </row>
    <row r="106" spans="1:16" ht="25.5" x14ac:dyDescent="0.2">
      <c r="A106" s="26" t="s">
        <v>48</v>
      </c>
      <c r="E106" s="27" t="s">
        <v>219</v>
      </c>
    </row>
    <row r="107" spans="1:16" ht="25.5" x14ac:dyDescent="0.2">
      <c r="A107" s="30" t="s">
        <v>50</v>
      </c>
      <c r="E107" s="29" t="s">
        <v>174</v>
      </c>
    </row>
    <row r="108" spans="1:16" x14ac:dyDescent="0.2">
      <c r="A108" s="17" t="s">
        <v>44</v>
      </c>
      <c r="B108" s="21" t="s">
        <v>220</v>
      </c>
      <c r="C108" s="21" t="s">
        <v>221</v>
      </c>
      <c r="D108" s="17" t="s">
        <v>23</v>
      </c>
      <c r="E108" s="22" t="s">
        <v>215</v>
      </c>
      <c r="F108" s="23" t="s">
        <v>126</v>
      </c>
      <c r="G108" s="24">
        <v>16.253</v>
      </c>
      <c r="H108" s="25"/>
      <c r="I108" s="25">
        <f>ROUND(ROUND(H108,2)*ROUND(G108,3),2)</f>
        <v>0</v>
      </c>
      <c r="O108">
        <f>(I108*21)/100</f>
        <v>0</v>
      </c>
      <c r="P108" t="s">
        <v>22</v>
      </c>
    </row>
    <row r="109" spans="1:16" ht="25.5" x14ac:dyDescent="0.2">
      <c r="A109" s="26" t="s">
        <v>48</v>
      </c>
      <c r="E109" s="27" t="s">
        <v>222</v>
      </c>
    </row>
    <row r="110" spans="1:16" x14ac:dyDescent="0.2">
      <c r="A110" s="30" t="s">
        <v>50</v>
      </c>
      <c r="E110" s="29" t="s">
        <v>223</v>
      </c>
    </row>
    <row r="111" spans="1:16" x14ac:dyDescent="0.2">
      <c r="A111" s="17" t="s">
        <v>44</v>
      </c>
      <c r="B111" s="21" t="s">
        <v>224</v>
      </c>
      <c r="C111" s="21" t="s">
        <v>225</v>
      </c>
      <c r="D111" s="17" t="s">
        <v>23</v>
      </c>
      <c r="E111" s="22" t="s">
        <v>226</v>
      </c>
      <c r="F111" s="23" t="s">
        <v>126</v>
      </c>
      <c r="G111" s="24">
        <v>51.261000000000003</v>
      </c>
      <c r="H111" s="25"/>
      <c r="I111" s="25">
        <f>ROUND(ROUND(H111,2)*ROUND(G111,3),2)</f>
        <v>0</v>
      </c>
      <c r="O111">
        <f>(I111*21)/100</f>
        <v>0</v>
      </c>
      <c r="P111" t="s">
        <v>22</v>
      </c>
    </row>
    <row r="112" spans="1:16" ht="25.5" x14ac:dyDescent="0.2">
      <c r="A112" s="26" t="s">
        <v>48</v>
      </c>
      <c r="E112" s="27" t="s">
        <v>216</v>
      </c>
    </row>
    <row r="113" spans="1:18" x14ac:dyDescent="0.2">
      <c r="A113" s="30" t="s">
        <v>50</v>
      </c>
      <c r="E113" s="29" t="s">
        <v>23</v>
      </c>
    </row>
    <row r="114" spans="1:18" x14ac:dyDescent="0.2">
      <c r="A114" s="17" t="s">
        <v>44</v>
      </c>
      <c r="B114" s="21" t="s">
        <v>227</v>
      </c>
      <c r="C114" s="21" t="s">
        <v>228</v>
      </c>
      <c r="D114" s="17" t="s">
        <v>23</v>
      </c>
      <c r="E114" s="22" t="s">
        <v>226</v>
      </c>
      <c r="F114" s="23" t="s">
        <v>126</v>
      </c>
      <c r="G114" s="24">
        <v>51.261000000000003</v>
      </c>
      <c r="H114" s="25"/>
      <c r="I114" s="25">
        <f>ROUND(ROUND(H114,2)*ROUND(G114,3),2)</f>
        <v>0</v>
      </c>
      <c r="O114">
        <f>(I114*21)/100</f>
        <v>0</v>
      </c>
      <c r="P114" t="s">
        <v>22</v>
      </c>
    </row>
    <row r="115" spans="1:18" ht="25.5" x14ac:dyDescent="0.2">
      <c r="A115" s="26" t="s">
        <v>48</v>
      </c>
      <c r="E115" s="27" t="s">
        <v>222</v>
      </c>
    </row>
    <row r="116" spans="1:18" x14ac:dyDescent="0.2">
      <c r="A116" s="28" t="s">
        <v>50</v>
      </c>
      <c r="E116" s="29" t="s">
        <v>23</v>
      </c>
    </row>
    <row r="117" spans="1:18" ht="12.75" customHeight="1" x14ac:dyDescent="0.2">
      <c r="A117" s="5" t="s">
        <v>42</v>
      </c>
      <c r="B117" s="5"/>
      <c r="C117" s="32" t="s">
        <v>32</v>
      </c>
      <c r="D117" s="5"/>
      <c r="E117" s="19" t="s">
        <v>229</v>
      </c>
      <c r="F117" s="5"/>
      <c r="G117" s="5"/>
      <c r="H117" s="5"/>
      <c r="I117" s="33">
        <f>0+Q117</f>
        <v>0</v>
      </c>
      <c r="O117">
        <f>0+R117</f>
        <v>0</v>
      </c>
      <c r="Q117">
        <f>0+I118+I121+I124</f>
        <v>0</v>
      </c>
      <c r="R117">
        <f>0+O118+O121+O124</f>
        <v>0</v>
      </c>
    </row>
    <row r="118" spans="1:18" x14ac:dyDescent="0.2">
      <c r="A118" s="17" t="s">
        <v>44</v>
      </c>
      <c r="B118" s="21" t="s">
        <v>230</v>
      </c>
      <c r="C118" s="21" t="s">
        <v>231</v>
      </c>
      <c r="D118" s="17" t="s">
        <v>23</v>
      </c>
      <c r="E118" s="22" t="s">
        <v>232</v>
      </c>
      <c r="F118" s="23" t="s">
        <v>126</v>
      </c>
      <c r="G118" s="24">
        <v>20.495999999999999</v>
      </c>
      <c r="H118" s="25"/>
      <c r="I118" s="25">
        <f>ROUND(ROUND(H118,2)*ROUND(G118,3),2)</f>
        <v>0</v>
      </c>
      <c r="O118">
        <f>(I118*21)/100</f>
        <v>0</v>
      </c>
      <c r="P118" t="s">
        <v>22</v>
      </c>
    </row>
    <row r="119" spans="1:18" ht="38.25" x14ac:dyDescent="0.2">
      <c r="A119" s="26" t="s">
        <v>48</v>
      </c>
      <c r="E119" s="27" t="s">
        <v>233</v>
      </c>
    </row>
    <row r="120" spans="1:18" x14ac:dyDescent="0.2">
      <c r="A120" s="30" t="s">
        <v>50</v>
      </c>
      <c r="E120" s="29" t="s">
        <v>234</v>
      </c>
    </row>
    <row r="121" spans="1:18" x14ac:dyDescent="0.2">
      <c r="A121" s="17" t="s">
        <v>44</v>
      </c>
      <c r="B121" s="21" t="s">
        <v>235</v>
      </c>
      <c r="C121" s="21" t="s">
        <v>236</v>
      </c>
      <c r="D121" s="17" t="s">
        <v>23</v>
      </c>
      <c r="E121" s="22" t="s">
        <v>237</v>
      </c>
      <c r="F121" s="23" t="s">
        <v>126</v>
      </c>
      <c r="G121" s="24">
        <v>0.88</v>
      </c>
      <c r="H121" s="25"/>
      <c r="I121" s="25">
        <f>ROUND(ROUND(H121,2)*ROUND(G121,3),2)</f>
        <v>0</v>
      </c>
      <c r="O121">
        <f>(I121*21)/100</f>
        <v>0</v>
      </c>
      <c r="P121" t="s">
        <v>22</v>
      </c>
    </row>
    <row r="122" spans="1:18" ht="25.5" x14ac:dyDescent="0.2">
      <c r="A122" s="26" t="s">
        <v>48</v>
      </c>
      <c r="E122" s="27" t="s">
        <v>238</v>
      </c>
    </row>
    <row r="123" spans="1:18" x14ac:dyDescent="0.2">
      <c r="A123" s="30" t="s">
        <v>50</v>
      </c>
      <c r="E123" s="29" t="s">
        <v>239</v>
      </c>
    </row>
    <row r="124" spans="1:18" x14ac:dyDescent="0.2">
      <c r="A124" s="17" t="s">
        <v>44</v>
      </c>
      <c r="B124" s="21" t="s">
        <v>240</v>
      </c>
      <c r="C124" s="21" t="s">
        <v>241</v>
      </c>
      <c r="D124" s="17" t="s">
        <v>23</v>
      </c>
      <c r="E124" s="22" t="s">
        <v>242</v>
      </c>
      <c r="F124" s="23" t="s">
        <v>76</v>
      </c>
      <c r="G124" s="24">
        <v>5.1239999999999997</v>
      </c>
      <c r="H124" s="25"/>
      <c r="I124" s="25">
        <f>ROUND(ROUND(H124,2)*ROUND(G124,3),2)</f>
        <v>0</v>
      </c>
      <c r="O124">
        <f>(I124*21)/100</f>
        <v>0</v>
      </c>
      <c r="P124" t="s">
        <v>22</v>
      </c>
    </row>
    <row r="125" spans="1:18" ht="38.25" x14ac:dyDescent="0.2">
      <c r="A125" s="26" t="s">
        <v>48</v>
      </c>
      <c r="E125" s="27" t="s">
        <v>243</v>
      </c>
    </row>
    <row r="126" spans="1:18" ht="38.25" x14ac:dyDescent="0.2">
      <c r="A126" s="28" t="s">
        <v>50</v>
      </c>
      <c r="E126" s="29" t="s">
        <v>244</v>
      </c>
    </row>
    <row r="127" spans="1:18" ht="12.75" customHeight="1" x14ac:dyDescent="0.2">
      <c r="A127" s="5" t="s">
        <v>42</v>
      </c>
      <c r="B127" s="5"/>
      <c r="C127" s="32" t="s">
        <v>34</v>
      </c>
      <c r="D127" s="5"/>
      <c r="E127" s="19" t="s">
        <v>245</v>
      </c>
      <c r="F127" s="5"/>
      <c r="G127" s="5"/>
      <c r="H127" s="5"/>
      <c r="I127" s="33">
        <f>0+Q127</f>
        <v>0</v>
      </c>
      <c r="O127">
        <f>0+R127</f>
        <v>0</v>
      </c>
      <c r="Q127">
        <f>0+I128+I131+I134+I137+I140+I143+I146+I149+I152+I155+I158+I161</f>
        <v>0</v>
      </c>
      <c r="R127">
        <f>0+O128+O131+O134+O137+O140+O143+O146+O149+O152+O155+O158+O161</f>
        <v>0</v>
      </c>
    </row>
    <row r="128" spans="1:18" x14ac:dyDescent="0.2">
      <c r="A128" s="17" t="s">
        <v>44</v>
      </c>
      <c r="B128" s="21" t="s">
        <v>246</v>
      </c>
      <c r="C128" s="21" t="s">
        <v>247</v>
      </c>
      <c r="D128" s="17" t="s">
        <v>23</v>
      </c>
      <c r="E128" s="22" t="s">
        <v>248</v>
      </c>
      <c r="F128" s="23" t="s">
        <v>76</v>
      </c>
      <c r="G128" s="24">
        <v>4.2699999999999996</v>
      </c>
      <c r="H128" s="25"/>
      <c r="I128" s="25">
        <f>ROUND(ROUND(H128,2)*ROUND(G128,3),2)</f>
        <v>0</v>
      </c>
      <c r="O128">
        <f>(I128*21)/100</f>
        <v>0</v>
      </c>
      <c r="P128" t="s">
        <v>22</v>
      </c>
    </row>
    <row r="129" spans="1:16" x14ac:dyDescent="0.2">
      <c r="A129" s="26" t="s">
        <v>48</v>
      </c>
      <c r="E129" s="27" t="s">
        <v>249</v>
      </c>
    </row>
    <row r="130" spans="1:16" x14ac:dyDescent="0.2">
      <c r="A130" s="30" t="s">
        <v>50</v>
      </c>
      <c r="E130" s="29" t="s">
        <v>250</v>
      </c>
    </row>
    <row r="131" spans="1:16" x14ac:dyDescent="0.2">
      <c r="A131" s="17" t="s">
        <v>44</v>
      </c>
      <c r="B131" s="21" t="s">
        <v>251</v>
      </c>
      <c r="C131" s="21" t="s">
        <v>252</v>
      </c>
      <c r="D131" s="17" t="s">
        <v>80</v>
      </c>
      <c r="E131" s="22" t="s">
        <v>253</v>
      </c>
      <c r="F131" s="23" t="s">
        <v>76</v>
      </c>
      <c r="G131" s="24">
        <v>339.60700000000003</v>
      </c>
      <c r="H131" s="25"/>
      <c r="I131" s="25">
        <f>ROUND(ROUND(H131,2)*ROUND(G131,3),2)</f>
        <v>0</v>
      </c>
      <c r="O131">
        <f>(I131*21)/100</f>
        <v>0</v>
      </c>
      <c r="P131" t="s">
        <v>22</v>
      </c>
    </row>
    <row r="132" spans="1:16" ht="38.25" x14ac:dyDescent="0.2">
      <c r="A132" s="26" t="s">
        <v>48</v>
      </c>
      <c r="E132" s="27" t="s">
        <v>254</v>
      </c>
    </row>
    <row r="133" spans="1:16" x14ac:dyDescent="0.2">
      <c r="A133" s="30" t="s">
        <v>50</v>
      </c>
      <c r="E133" s="29" t="s">
        <v>255</v>
      </c>
    </row>
    <row r="134" spans="1:16" x14ac:dyDescent="0.2">
      <c r="A134" s="17" t="s">
        <v>44</v>
      </c>
      <c r="B134" s="21" t="s">
        <v>256</v>
      </c>
      <c r="C134" s="21" t="s">
        <v>252</v>
      </c>
      <c r="D134" s="17" t="s">
        <v>84</v>
      </c>
      <c r="E134" s="22" t="s">
        <v>253</v>
      </c>
      <c r="F134" s="23" t="s">
        <v>76</v>
      </c>
      <c r="G134" s="24">
        <v>61.37</v>
      </c>
      <c r="H134" s="25"/>
      <c r="I134" s="25">
        <f>ROUND(ROUND(H134,2)*ROUND(G134,3),2)</f>
        <v>0</v>
      </c>
      <c r="O134">
        <f>(I134*21)/100</f>
        <v>0</v>
      </c>
      <c r="P134" t="s">
        <v>22</v>
      </c>
    </row>
    <row r="135" spans="1:16" ht="25.5" x14ac:dyDescent="0.2">
      <c r="A135" s="26" t="s">
        <v>48</v>
      </c>
      <c r="E135" s="27" t="s">
        <v>257</v>
      </c>
    </row>
    <row r="136" spans="1:16" ht="25.5" x14ac:dyDescent="0.2">
      <c r="A136" s="30" t="s">
        <v>50</v>
      </c>
      <c r="E136" s="29" t="s">
        <v>258</v>
      </c>
    </row>
    <row r="137" spans="1:16" ht="25.5" x14ac:dyDescent="0.2">
      <c r="A137" s="17" t="s">
        <v>44</v>
      </c>
      <c r="B137" s="21" t="s">
        <v>259</v>
      </c>
      <c r="C137" s="21" t="s">
        <v>260</v>
      </c>
      <c r="D137" s="17" t="s">
        <v>23</v>
      </c>
      <c r="E137" s="22" t="s">
        <v>261</v>
      </c>
      <c r="F137" s="23" t="s">
        <v>76</v>
      </c>
      <c r="G137" s="24">
        <v>11.91</v>
      </c>
      <c r="H137" s="25"/>
      <c r="I137" s="25">
        <f>ROUND(ROUND(H137,2)*ROUND(G137,3),2)</f>
        <v>0</v>
      </c>
      <c r="O137">
        <f>(I137*21)/100</f>
        <v>0</v>
      </c>
      <c r="P137" t="s">
        <v>22</v>
      </c>
    </row>
    <row r="138" spans="1:16" ht="25.5" x14ac:dyDescent="0.2">
      <c r="A138" s="26" t="s">
        <v>48</v>
      </c>
      <c r="E138" s="27" t="s">
        <v>262</v>
      </c>
    </row>
    <row r="139" spans="1:16" x14ac:dyDescent="0.2">
      <c r="A139" s="30" t="s">
        <v>50</v>
      </c>
      <c r="E139" s="29" t="s">
        <v>23</v>
      </c>
    </row>
    <row r="140" spans="1:16" x14ac:dyDescent="0.2">
      <c r="A140" s="17" t="s">
        <v>44</v>
      </c>
      <c r="B140" s="21" t="s">
        <v>263</v>
      </c>
      <c r="C140" s="21" t="s">
        <v>264</v>
      </c>
      <c r="D140" s="17" t="s">
        <v>23</v>
      </c>
      <c r="E140" s="22" t="s">
        <v>265</v>
      </c>
      <c r="F140" s="23" t="s">
        <v>76</v>
      </c>
      <c r="G140" s="24">
        <v>24.15</v>
      </c>
      <c r="H140" s="25"/>
      <c r="I140" s="25">
        <f>ROUND(ROUND(H140,2)*ROUND(G140,3),2)</f>
        <v>0</v>
      </c>
      <c r="O140">
        <f>(I140*21)/100</f>
        <v>0</v>
      </c>
      <c r="P140" t="s">
        <v>22</v>
      </c>
    </row>
    <row r="141" spans="1:16" ht="25.5" x14ac:dyDescent="0.2">
      <c r="A141" s="26" t="s">
        <v>48</v>
      </c>
      <c r="E141" s="27" t="s">
        <v>266</v>
      </c>
    </row>
    <row r="142" spans="1:16" x14ac:dyDescent="0.2">
      <c r="A142" s="30" t="s">
        <v>50</v>
      </c>
      <c r="E142" s="29" t="s">
        <v>99</v>
      </c>
    </row>
    <row r="143" spans="1:16" ht="25.5" x14ac:dyDescent="0.2">
      <c r="A143" s="17" t="s">
        <v>44</v>
      </c>
      <c r="B143" s="21" t="s">
        <v>267</v>
      </c>
      <c r="C143" s="21" t="s">
        <v>268</v>
      </c>
      <c r="D143" s="17" t="s">
        <v>23</v>
      </c>
      <c r="E143" s="22" t="s">
        <v>269</v>
      </c>
      <c r="F143" s="23" t="s">
        <v>76</v>
      </c>
      <c r="G143" s="24">
        <v>24.15</v>
      </c>
      <c r="H143" s="25"/>
      <c r="I143" s="25">
        <f>ROUND(ROUND(H143,2)*ROUND(G143,3),2)</f>
        <v>0</v>
      </c>
      <c r="O143">
        <f>(I143*21)/100</f>
        <v>0</v>
      </c>
      <c r="P143" t="s">
        <v>22</v>
      </c>
    </row>
    <row r="144" spans="1:16" ht="25.5" x14ac:dyDescent="0.2">
      <c r="A144" s="26" t="s">
        <v>48</v>
      </c>
      <c r="E144" s="27" t="s">
        <v>270</v>
      </c>
    </row>
    <row r="145" spans="1:16" x14ac:dyDescent="0.2">
      <c r="A145" s="30" t="s">
        <v>50</v>
      </c>
      <c r="E145" s="29" t="s">
        <v>99</v>
      </c>
    </row>
    <row r="146" spans="1:16" x14ac:dyDescent="0.2">
      <c r="A146" s="17" t="s">
        <v>44</v>
      </c>
      <c r="B146" s="21" t="s">
        <v>271</v>
      </c>
      <c r="C146" s="21" t="s">
        <v>272</v>
      </c>
      <c r="D146" s="17" t="s">
        <v>23</v>
      </c>
      <c r="E146" s="22" t="s">
        <v>273</v>
      </c>
      <c r="F146" s="23" t="s">
        <v>76</v>
      </c>
      <c r="G146" s="24">
        <v>10.86</v>
      </c>
      <c r="H146" s="25"/>
      <c r="I146" s="25">
        <f>ROUND(ROUND(H146,2)*ROUND(G146,3),2)</f>
        <v>0</v>
      </c>
      <c r="O146">
        <f>(I146*21)/100</f>
        <v>0</v>
      </c>
      <c r="P146" t="s">
        <v>22</v>
      </c>
    </row>
    <row r="147" spans="1:16" ht="38.25" x14ac:dyDescent="0.2">
      <c r="A147" s="26" t="s">
        <v>48</v>
      </c>
      <c r="E147" s="27" t="s">
        <v>274</v>
      </c>
    </row>
    <row r="148" spans="1:16" x14ac:dyDescent="0.2">
      <c r="A148" s="30" t="s">
        <v>50</v>
      </c>
      <c r="E148" s="29" t="s">
        <v>78</v>
      </c>
    </row>
    <row r="149" spans="1:16" x14ac:dyDescent="0.2">
      <c r="A149" s="17" t="s">
        <v>202</v>
      </c>
      <c r="B149" s="21" t="s">
        <v>275</v>
      </c>
      <c r="C149" s="21" t="s">
        <v>276</v>
      </c>
      <c r="D149" s="17" t="s">
        <v>23</v>
      </c>
      <c r="E149" s="22" t="s">
        <v>277</v>
      </c>
      <c r="F149" s="23" t="s">
        <v>278</v>
      </c>
      <c r="G149" s="24">
        <v>1.0860000000000001</v>
      </c>
      <c r="H149" s="25"/>
      <c r="I149" s="25">
        <f>ROUND(ROUND(H149,2)*ROUND(G149,3),2)</f>
        <v>0</v>
      </c>
      <c r="O149">
        <f>(I149*21)/100</f>
        <v>0</v>
      </c>
      <c r="P149" t="s">
        <v>22</v>
      </c>
    </row>
    <row r="150" spans="1:16" x14ac:dyDescent="0.2">
      <c r="A150" s="26" t="s">
        <v>48</v>
      </c>
      <c r="E150" s="27" t="s">
        <v>279</v>
      </c>
    </row>
    <row r="151" spans="1:16" x14ac:dyDescent="0.2">
      <c r="A151" s="30" t="s">
        <v>50</v>
      </c>
      <c r="E151" s="29" t="s">
        <v>280</v>
      </c>
    </row>
    <row r="152" spans="1:16" x14ac:dyDescent="0.2">
      <c r="A152" s="17" t="s">
        <v>44</v>
      </c>
      <c r="B152" s="21" t="s">
        <v>281</v>
      </c>
      <c r="C152" s="21" t="s">
        <v>282</v>
      </c>
      <c r="D152" s="17" t="s">
        <v>23</v>
      </c>
      <c r="E152" s="22" t="s">
        <v>283</v>
      </c>
      <c r="F152" s="23" t="s">
        <v>76</v>
      </c>
      <c r="G152" s="24">
        <v>16.64</v>
      </c>
      <c r="H152" s="25"/>
      <c r="I152" s="25">
        <f>ROUND(ROUND(H152,2)*ROUND(G152,3),2)</f>
        <v>0</v>
      </c>
      <c r="O152">
        <f>(I152*21)/100</f>
        <v>0</v>
      </c>
      <c r="P152" t="s">
        <v>22</v>
      </c>
    </row>
    <row r="153" spans="1:16" ht="38.25" x14ac:dyDescent="0.2">
      <c r="A153" s="26" t="s">
        <v>48</v>
      </c>
      <c r="E153" s="27" t="s">
        <v>284</v>
      </c>
    </row>
    <row r="154" spans="1:16" x14ac:dyDescent="0.2">
      <c r="A154" s="30" t="s">
        <v>50</v>
      </c>
      <c r="E154" s="29" t="s">
        <v>285</v>
      </c>
    </row>
    <row r="155" spans="1:16" x14ac:dyDescent="0.2">
      <c r="A155" s="17" t="s">
        <v>202</v>
      </c>
      <c r="B155" s="21" t="s">
        <v>286</v>
      </c>
      <c r="C155" s="21" t="s">
        <v>287</v>
      </c>
      <c r="D155" s="17" t="s">
        <v>23</v>
      </c>
      <c r="E155" s="22" t="s">
        <v>288</v>
      </c>
      <c r="F155" s="23" t="s">
        <v>76</v>
      </c>
      <c r="G155" s="24">
        <v>1.6639999999999999</v>
      </c>
      <c r="H155" s="25"/>
      <c r="I155" s="25">
        <f>ROUND(ROUND(H155,2)*ROUND(G155,3),2)</f>
        <v>0</v>
      </c>
      <c r="O155">
        <f>(I155*21)/100</f>
        <v>0</v>
      </c>
      <c r="P155" t="s">
        <v>22</v>
      </c>
    </row>
    <row r="156" spans="1:16" x14ac:dyDescent="0.2">
      <c r="A156" s="26" t="s">
        <v>48</v>
      </c>
      <c r="E156" s="27" t="s">
        <v>279</v>
      </c>
    </row>
    <row r="157" spans="1:16" x14ac:dyDescent="0.2">
      <c r="A157" s="30" t="s">
        <v>50</v>
      </c>
      <c r="E157" s="29" t="s">
        <v>289</v>
      </c>
    </row>
    <row r="158" spans="1:16" x14ac:dyDescent="0.2">
      <c r="A158" s="17" t="s">
        <v>44</v>
      </c>
      <c r="B158" s="21" t="s">
        <v>290</v>
      </c>
      <c r="C158" s="21" t="s">
        <v>291</v>
      </c>
      <c r="D158" s="17" t="s">
        <v>23</v>
      </c>
      <c r="E158" s="22" t="s">
        <v>292</v>
      </c>
      <c r="F158" s="23" t="s">
        <v>76</v>
      </c>
      <c r="G158" s="24">
        <v>169.803</v>
      </c>
      <c r="H158" s="25"/>
      <c r="I158" s="25">
        <f>ROUND(ROUND(H158,2)*ROUND(G158,3),2)</f>
        <v>0</v>
      </c>
      <c r="O158">
        <f>(I158*21)/100</f>
        <v>0</v>
      </c>
      <c r="P158" t="s">
        <v>22</v>
      </c>
    </row>
    <row r="159" spans="1:16" ht="51" x14ac:dyDescent="0.2">
      <c r="A159" s="26" t="s">
        <v>48</v>
      </c>
      <c r="E159" s="27" t="s">
        <v>293</v>
      </c>
    </row>
    <row r="160" spans="1:16" x14ac:dyDescent="0.2">
      <c r="A160" s="30" t="s">
        <v>50</v>
      </c>
      <c r="E160" s="29" t="s">
        <v>90</v>
      </c>
    </row>
    <row r="161" spans="1:18" x14ac:dyDescent="0.2">
      <c r="A161" s="17" t="s">
        <v>202</v>
      </c>
      <c r="B161" s="21" t="s">
        <v>294</v>
      </c>
      <c r="C161" s="21" t="s">
        <v>287</v>
      </c>
      <c r="D161" s="17" t="s">
        <v>23</v>
      </c>
      <c r="E161" s="22" t="s">
        <v>288</v>
      </c>
      <c r="F161" s="23" t="s">
        <v>76</v>
      </c>
      <c r="G161" s="24">
        <v>16.98</v>
      </c>
      <c r="H161" s="25"/>
      <c r="I161" s="25">
        <f>ROUND(ROUND(H161,2)*ROUND(G161,3),2)</f>
        <v>0</v>
      </c>
      <c r="O161">
        <f>(I161*21)/100</f>
        <v>0</v>
      </c>
      <c r="P161" t="s">
        <v>22</v>
      </c>
    </row>
    <row r="162" spans="1:18" x14ac:dyDescent="0.2">
      <c r="A162" s="26" t="s">
        <v>48</v>
      </c>
      <c r="E162" s="27" t="s">
        <v>279</v>
      </c>
    </row>
    <row r="163" spans="1:18" x14ac:dyDescent="0.2">
      <c r="A163" s="28" t="s">
        <v>50</v>
      </c>
      <c r="E163" s="29" t="s">
        <v>295</v>
      </c>
    </row>
    <row r="164" spans="1:18" ht="12.75" customHeight="1" x14ac:dyDescent="0.2">
      <c r="A164" s="5" t="s">
        <v>42</v>
      </c>
      <c r="B164" s="5"/>
      <c r="C164" s="32" t="s">
        <v>61</v>
      </c>
      <c r="D164" s="5"/>
      <c r="E164" s="19" t="s">
        <v>296</v>
      </c>
      <c r="F164" s="5"/>
      <c r="G164" s="5"/>
      <c r="H164" s="5"/>
      <c r="I164" s="33">
        <f>0+Q164</f>
        <v>0</v>
      </c>
      <c r="O164">
        <f>0+R164</f>
        <v>0</v>
      </c>
      <c r="Q164">
        <f>0+I165+I168+I171</f>
        <v>0</v>
      </c>
      <c r="R164">
        <f>0+O165+O168+O171</f>
        <v>0</v>
      </c>
    </row>
    <row r="165" spans="1:18" x14ac:dyDescent="0.2">
      <c r="A165" s="17" t="s">
        <v>44</v>
      </c>
      <c r="B165" s="21" t="s">
        <v>297</v>
      </c>
      <c r="C165" s="21" t="s">
        <v>298</v>
      </c>
      <c r="D165" s="17" t="s">
        <v>23</v>
      </c>
      <c r="E165" s="22" t="s">
        <v>299</v>
      </c>
      <c r="F165" s="23" t="s">
        <v>278</v>
      </c>
      <c r="G165" s="24">
        <v>1</v>
      </c>
      <c r="H165" s="25"/>
      <c r="I165" s="25">
        <f>ROUND(ROUND(H165,2)*ROUND(G165,3),2)</f>
        <v>0</v>
      </c>
      <c r="O165">
        <f>(I165*21)/100</f>
        <v>0</v>
      </c>
      <c r="P165" t="s">
        <v>22</v>
      </c>
    </row>
    <row r="166" spans="1:18" ht="38.25" x14ac:dyDescent="0.2">
      <c r="A166" s="26" t="s">
        <v>48</v>
      </c>
      <c r="E166" s="27" t="s">
        <v>300</v>
      </c>
    </row>
    <row r="167" spans="1:18" x14ac:dyDescent="0.2">
      <c r="A167" s="30" t="s">
        <v>50</v>
      </c>
      <c r="E167" s="29" t="s">
        <v>23</v>
      </c>
    </row>
    <row r="168" spans="1:18" x14ac:dyDescent="0.2">
      <c r="A168" s="17" t="s">
        <v>202</v>
      </c>
      <c r="B168" s="21" t="s">
        <v>301</v>
      </c>
      <c r="C168" s="21" t="s">
        <v>302</v>
      </c>
      <c r="D168" s="17" t="s">
        <v>23</v>
      </c>
      <c r="E168" s="22" t="s">
        <v>303</v>
      </c>
      <c r="F168" s="23" t="s">
        <v>102</v>
      </c>
      <c r="G168" s="24">
        <v>1.3</v>
      </c>
      <c r="H168" s="25"/>
      <c r="I168" s="25">
        <f>ROUND(ROUND(H168,2)*ROUND(G168,3),2)</f>
        <v>0</v>
      </c>
      <c r="O168">
        <f>(I168*21)/100</f>
        <v>0</v>
      </c>
      <c r="P168" t="s">
        <v>22</v>
      </c>
    </row>
    <row r="169" spans="1:18" x14ac:dyDescent="0.2">
      <c r="A169" s="26" t="s">
        <v>48</v>
      </c>
      <c r="E169" s="27" t="s">
        <v>304</v>
      </c>
    </row>
    <row r="170" spans="1:18" x14ac:dyDescent="0.2">
      <c r="A170" s="30" t="s">
        <v>50</v>
      </c>
      <c r="E170" s="29" t="s">
        <v>23</v>
      </c>
    </row>
    <row r="171" spans="1:18" x14ac:dyDescent="0.2">
      <c r="A171" s="17" t="s">
        <v>44</v>
      </c>
      <c r="B171" s="21" t="s">
        <v>305</v>
      </c>
      <c r="C171" s="21" t="s">
        <v>306</v>
      </c>
      <c r="D171" s="17" t="s">
        <v>23</v>
      </c>
      <c r="E171" s="22" t="s">
        <v>307</v>
      </c>
      <c r="F171" s="23" t="s">
        <v>308</v>
      </c>
      <c r="G171" s="24">
        <v>8</v>
      </c>
      <c r="H171" s="25"/>
      <c r="I171" s="25">
        <f>ROUND(ROUND(H171,2)*ROUND(G171,3),2)</f>
        <v>0</v>
      </c>
      <c r="O171">
        <f>(I171*21)/100</f>
        <v>0</v>
      </c>
      <c r="P171" t="s">
        <v>22</v>
      </c>
    </row>
    <row r="172" spans="1:18" x14ac:dyDescent="0.2">
      <c r="A172" s="26" t="s">
        <v>48</v>
      </c>
      <c r="E172" s="27" t="s">
        <v>309</v>
      </c>
    </row>
    <row r="173" spans="1:18" x14ac:dyDescent="0.2">
      <c r="A173" s="28" t="s">
        <v>50</v>
      </c>
      <c r="E173" s="29" t="s">
        <v>23</v>
      </c>
    </row>
    <row r="174" spans="1:18" ht="12.75" customHeight="1" x14ac:dyDescent="0.2">
      <c r="A174" s="5" t="s">
        <v>42</v>
      </c>
      <c r="B174" s="5"/>
      <c r="C174" s="32" t="s">
        <v>64</v>
      </c>
      <c r="D174" s="5"/>
      <c r="E174" s="19" t="s">
        <v>310</v>
      </c>
      <c r="F174" s="5"/>
      <c r="G174" s="5"/>
      <c r="H174" s="5"/>
      <c r="I174" s="33">
        <f>0+Q174</f>
        <v>0</v>
      </c>
      <c r="O174">
        <f>0+R174</f>
        <v>0</v>
      </c>
      <c r="Q174">
        <f>0+I175+I178+I181+I184+I187+I190+I193+I196+I199+I202+I205+I208+I211+I214+I217+I220+I223+I226+I229+I232+I235+I238+I241+I244+I247+I250+I253+I256+I259+I262+I265+I268+I271+I274+I277+I280+I283+I286+I289+I292+I295+I298+I301+I304+I307+I310+I313</f>
        <v>0</v>
      </c>
      <c r="R174">
        <f>0+O175+O178+O181+O184+O187+O190+O193+O196+O199+O202+O205+O208+O211+O214+O217+O220+O223+O226+O229+O232+O235+O238+O241+O244+O247+O250+O253+O256+O259+O262+O265+O268+O271+O274+O277+O280+O283+O286+O289+O292+O295+O298+O301+O304+O307+O310+O313</f>
        <v>0</v>
      </c>
    </row>
    <row r="175" spans="1:18" ht="25.5" x14ac:dyDescent="0.2">
      <c r="A175" s="17" t="s">
        <v>44</v>
      </c>
      <c r="B175" s="21" t="s">
        <v>311</v>
      </c>
      <c r="C175" s="21" t="s">
        <v>312</v>
      </c>
      <c r="D175" s="17" t="s">
        <v>80</v>
      </c>
      <c r="E175" s="22" t="s">
        <v>313</v>
      </c>
      <c r="F175" s="23" t="s">
        <v>278</v>
      </c>
      <c r="G175" s="24">
        <v>1</v>
      </c>
      <c r="H175" s="25"/>
      <c r="I175" s="25">
        <f>ROUND(ROUND(H175,2)*ROUND(G175,3),2)</f>
        <v>0</v>
      </c>
      <c r="O175">
        <f>(I175*21)/100</f>
        <v>0</v>
      </c>
      <c r="P175" t="s">
        <v>22</v>
      </c>
    </row>
    <row r="176" spans="1:18" ht="38.25" x14ac:dyDescent="0.2">
      <c r="A176" s="26" t="s">
        <v>48</v>
      </c>
      <c r="E176" s="27" t="s">
        <v>314</v>
      </c>
    </row>
    <row r="177" spans="1:16" x14ac:dyDescent="0.2">
      <c r="A177" s="30" t="s">
        <v>50</v>
      </c>
      <c r="E177" s="29" t="s">
        <v>23</v>
      </c>
    </row>
    <row r="178" spans="1:16" ht="25.5" x14ac:dyDescent="0.2">
      <c r="A178" s="17" t="s">
        <v>44</v>
      </c>
      <c r="B178" s="21" t="s">
        <v>315</v>
      </c>
      <c r="C178" s="21" t="s">
        <v>312</v>
      </c>
      <c r="D178" s="17" t="s">
        <v>84</v>
      </c>
      <c r="E178" s="22" t="s">
        <v>313</v>
      </c>
      <c r="F178" s="23" t="s">
        <v>278</v>
      </c>
      <c r="G178" s="24">
        <v>4</v>
      </c>
      <c r="H178" s="25"/>
      <c r="I178" s="25">
        <f>ROUND(ROUND(H178,2)*ROUND(G178,3),2)</f>
        <v>0</v>
      </c>
      <c r="O178">
        <f>(I178*21)/100</f>
        <v>0</v>
      </c>
      <c r="P178" t="s">
        <v>22</v>
      </c>
    </row>
    <row r="179" spans="1:16" ht="38.25" x14ac:dyDescent="0.2">
      <c r="A179" s="26" t="s">
        <v>48</v>
      </c>
      <c r="E179" s="27" t="s">
        <v>316</v>
      </c>
    </row>
    <row r="180" spans="1:16" x14ac:dyDescent="0.2">
      <c r="A180" s="30" t="s">
        <v>50</v>
      </c>
      <c r="E180" s="29" t="s">
        <v>23</v>
      </c>
    </row>
    <row r="181" spans="1:16" ht="25.5" x14ac:dyDescent="0.2">
      <c r="A181" s="17" t="s">
        <v>44</v>
      </c>
      <c r="B181" s="21" t="s">
        <v>317</v>
      </c>
      <c r="C181" s="21" t="s">
        <v>318</v>
      </c>
      <c r="D181" s="17" t="s">
        <v>23</v>
      </c>
      <c r="E181" s="22" t="s">
        <v>319</v>
      </c>
      <c r="F181" s="23" t="s">
        <v>102</v>
      </c>
      <c r="G181" s="24">
        <v>133.21</v>
      </c>
      <c r="H181" s="25"/>
      <c r="I181" s="25">
        <f>ROUND(ROUND(H181,2)*ROUND(G181,3),2)</f>
        <v>0</v>
      </c>
      <c r="O181">
        <f>(I181*21)/100</f>
        <v>0</v>
      </c>
      <c r="P181" t="s">
        <v>22</v>
      </c>
    </row>
    <row r="182" spans="1:16" ht="38.25" x14ac:dyDescent="0.2">
      <c r="A182" s="26" t="s">
        <v>48</v>
      </c>
      <c r="E182" s="27" t="s">
        <v>320</v>
      </c>
    </row>
    <row r="183" spans="1:16" x14ac:dyDescent="0.2">
      <c r="A183" s="30" t="s">
        <v>50</v>
      </c>
      <c r="E183" s="29" t="s">
        <v>23</v>
      </c>
    </row>
    <row r="184" spans="1:16" x14ac:dyDescent="0.2">
      <c r="A184" s="17" t="s">
        <v>202</v>
      </c>
      <c r="B184" s="21" t="s">
        <v>321</v>
      </c>
      <c r="C184" s="21" t="s">
        <v>322</v>
      </c>
      <c r="D184" s="17" t="s">
        <v>23</v>
      </c>
      <c r="E184" s="22" t="s">
        <v>323</v>
      </c>
      <c r="F184" s="23" t="s">
        <v>102</v>
      </c>
      <c r="G184" s="24">
        <v>133.21</v>
      </c>
      <c r="H184" s="25"/>
      <c r="I184" s="25">
        <f>ROUND(ROUND(H184,2)*ROUND(G184,3),2)</f>
        <v>0</v>
      </c>
      <c r="O184">
        <f>(I184*21)/100</f>
        <v>0</v>
      </c>
      <c r="P184" t="s">
        <v>22</v>
      </c>
    </row>
    <row r="185" spans="1:16" x14ac:dyDescent="0.2">
      <c r="A185" s="26" t="s">
        <v>48</v>
      </c>
      <c r="E185" s="27" t="s">
        <v>324</v>
      </c>
    </row>
    <row r="186" spans="1:16" x14ac:dyDescent="0.2">
      <c r="A186" s="30" t="s">
        <v>50</v>
      </c>
      <c r="E186" s="29" t="s">
        <v>23</v>
      </c>
    </row>
    <row r="187" spans="1:16" ht="25.5" x14ac:dyDescent="0.2">
      <c r="A187" s="17" t="s">
        <v>44</v>
      </c>
      <c r="B187" s="21" t="s">
        <v>325</v>
      </c>
      <c r="C187" s="21" t="s">
        <v>326</v>
      </c>
      <c r="D187" s="17" t="s">
        <v>23</v>
      </c>
      <c r="E187" s="22" t="s">
        <v>327</v>
      </c>
      <c r="F187" s="23" t="s">
        <v>278</v>
      </c>
      <c r="G187" s="24">
        <v>8</v>
      </c>
      <c r="H187" s="25"/>
      <c r="I187" s="25">
        <f>ROUND(ROUND(H187,2)*ROUND(G187,3),2)</f>
        <v>0</v>
      </c>
      <c r="O187">
        <f>(I187*21)/100</f>
        <v>0</v>
      </c>
      <c r="P187" t="s">
        <v>22</v>
      </c>
    </row>
    <row r="188" spans="1:16" ht="38.25" x14ac:dyDescent="0.2">
      <c r="A188" s="26" t="s">
        <v>48</v>
      </c>
      <c r="E188" s="27" t="s">
        <v>328</v>
      </c>
    </row>
    <row r="189" spans="1:16" x14ac:dyDescent="0.2">
      <c r="A189" s="30" t="s">
        <v>50</v>
      </c>
      <c r="E189" s="29" t="s">
        <v>329</v>
      </c>
    </row>
    <row r="190" spans="1:16" x14ac:dyDescent="0.2">
      <c r="A190" s="17" t="s">
        <v>202</v>
      </c>
      <c r="B190" s="21" t="s">
        <v>330</v>
      </c>
      <c r="C190" s="21" t="s">
        <v>331</v>
      </c>
      <c r="D190" s="17" t="s">
        <v>23</v>
      </c>
      <c r="E190" s="22" t="s">
        <v>332</v>
      </c>
      <c r="F190" s="23" t="s">
        <v>278</v>
      </c>
      <c r="G190" s="24">
        <v>1</v>
      </c>
      <c r="H190" s="25"/>
      <c r="I190" s="25">
        <f>ROUND(ROUND(H190,2)*ROUND(G190,3),2)</f>
        <v>0</v>
      </c>
      <c r="O190">
        <f>(I190*21)/100</f>
        <v>0</v>
      </c>
      <c r="P190" t="s">
        <v>22</v>
      </c>
    </row>
    <row r="191" spans="1:16" x14ac:dyDescent="0.2">
      <c r="A191" s="26" t="s">
        <v>48</v>
      </c>
      <c r="E191" s="27" t="s">
        <v>333</v>
      </c>
    </row>
    <row r="192" spans="1:16" x14ac:dyDescent="0.2">
      <c r="A192" s="30" t="s">
        <v>50</v>
      </c>
      <c r="E192" s="29" t="s">
        <v>23</v>
      </c>
    </row>
    <row r="193" spans="1:16" x14ac:dyDescent="0.2">
      <c r="A193" s="17" t="s">
        <v>202</v>
      </c>
      <c r="B193" s="21" t="s">
        <v>334</v>
      </c>
      <c r="C193" s="21" t="s">
        <v>331</v>
      </c>
      <c r="D193" s="17" t="s">
        <v>335</v>
      </c>
      <c r="E193" s="22" t="s">
        <v>336</v>
      </c>
      <c r="F193" s="23" t="s">
        <v>278</v>
      </c>
      <c r="G193" s="24">
        <v>4</v>
      </c>
      <c r="H193" s="25"/>
      <c r="I193" s="25">
        <f>ROUND(ROUND(H193,2)*ROUND(G193,3),2)</f>
        <v>0</v>
      </c>
      <c r="O193">
        <f>(I193*21)/100</f>
        <v>0</v>
      </c>
      <c r="P193" t="s">
        <v>22</v>
      </c>
    </row>
    <row r="194" spans="1:16" x14ac:dyDescent="0.2">
      <c r="A194" s="26" t="s">
        <v>48</v>
      </c>
      <c r="E194" s="27" t="s">
        <v>337</v>
      </c>
    </row>
    <row r="195" spans="1:16" x14ac:dyDescent="0.2">
      <c r="A195" s="30" t="s">
        <v>50</v>
      </c>
      <c r="E195" s="29" t="s">
        <v>23</v>
      </c>
    </row>
    <row r="196" spans="1:16" x14ac:dyDescent="0.2">
      <c r="A196" s="17" t="s">
        <v>202</v>
      </c>
      <c r="B196" s="21" t="s">
        <v>338</v>
      </c>
      <c r="C196" s="21" t="s">
        <v>339</v>
      </c>
      <c r="D196" s="17" t="s">
        <v>335</v>
      </c>
      <c r="E196" s="22" t="s">
        <v>340</v>
      </c>
      <c r="F196" s="23" t="s">
        <v>278</v>
      </c>
      <c r="G196" s="24">
        <v>2</v>
      </c>
      <c r="H196" s="25"/>
      <c r="I196" s="25">
        <f>ROUND(ROUND(H196,2)*ROUND(G196,3),2)</f>
        <v>0</v>
      </c>
      <c r="O196">
        <f>(I196*21)/100</f>
        <v>0</v>
      </c>
      <c r="P196" t="s">
        <v>22</v>
      </c>
    </row>
    <row r="197" spans="1:16" x14ac:dyDescent="0.2">
      <c r="A197" s="26" t="s">
        <v>48</v>
      </c>
      <c r="E197" s="27" t="s">
        <v>341</v>
      </c>
    </row>
    <row r="198" spans="1:16" x14ac:dyDescent="0.2">
      <c r="A198" s="30" t="s">
        <v>50</v>
      </c>
      <c r="E198" s="29" t="s">
        <v>23</v>
      </c>
    </row>
    <row r="199" spans="1:16" x14ac:dyDescent="0.2">
      <c r="A199" s="17" t="s">
        <v>202</v>
      </c>
      <c r="B199" s="21" t="s">
        <v>342</v>
      </c>
      <c r="C199" s="21" t="s">
        <v>343</v>
      </c>
      <c r="D199" s="17" t="s">
        <v>23</v>
      </c>
      <c r="E199" s="22" t="s">
        <v>344</v>
      </c>
      <c r="F199" s="23" t="s">
        <v>278</v>
      </c>
      <c r="G199" s="24">
        <v>1</v>
      </c>
      <c r="H199" s="25"/>
      <c r="I199" s="25">
        <f>ROUND(ROUND(H199,2)*ROUND(G199,3),2)</f>
        <v>0</v>
      </c>
      <c r="O199">
        <f>(I199*21)/100</f>
        <v>0</v>
      </c>
      <c r="P199" t="s">
        <v>22</v>
      </c>
    </row>
    <row r="200" spans="1:16" x14ac:dyDescent="0.2">
      <c r="A200" s="26" t="s">
        <v>48</v>
      </c>
      <c r="E200" s="27" t="s">
        <v>345</v>
      </c>
    </row>
    <row r="201" spans="1:16" x14ac:dyDescent="0.2">
      <c r="A201" s="30" t="s">
        <v>50</v>
      </c>
      <c r="E201" s="29" t="s">
        <v>23</v>
      </c>
    </row>
    <row r="202" spans="1:16" x14ac:dyDescent="0.2">
      <c r="A202" s="17" t="s">
        <v>44</v>
      </c>
      <c r="B202" s="21" t="s">
        <v>346</v>
      </c>
      <c r="C202" s="21" t="s">
        <v>347</v>
      </c>
      <c r="D202" s="17" t="s">
        <v>23</v>
      </c>
      <c r="E202" s="22" t="s">
        <v>348</v>
      </c>
      <c r="F202" s="23" t="s">
        <v>278</v>
      </c>
      <c r="G202" s="24">
        <v>7</v>
      </c>
      <c r="H202" s="25"/>
      <c r="I202" s="25">
        <f>ROUND(ROUND(H202,2)*ROUND(G202,3),2)</f>
        <v>0</v>
      </c>
      <c r="O202">
        <f>(I202*21)/100</f>
        <v>0</v>
      </c>
      <c r="P202" t="s">
        <v>22</v>
      </c>
    </row>
    <row r="203" spans="1:16" ht="25.5" x14ac:dyDescent="0.2">
      <c r="A203" s="26" t="s">
        <v>48</v>
      </c>
      <c r="E203" s="27" t="s">
        <v>349</v>
      </c>
    </row>
    <row r="204" spans="1:16" x14ac:dyDescent="0.2">
      <c r="A204" s="30" t="s">
        <v>50</v>
      </c>
      <c r="E204" s="29" t="s">
        <v>350</v>
      </c>
    </row>
    <row r="205" spans="1:16" x14ac:dyDescent="0.2">
      <c r="A205" s="17" t="s">
        <v>202</v>
      </c>
      <c r="B205" s="21" t="s">
        <v>351</v>
      </c>
      <c r="C205" s="21" t="s">
        <v>352</v>
      </c>
      <c r="D205" s="17" t="s">
        <v>23</v>
      </c>
      <c r="E205" s="22" t="s">
        <v>353</v>
      </c>
      <c r="F205" s="23" t="s">
        <v>278</v>
      </c>
      <c r="G205" s="24">
        <v>1</v>
      </c>
      <c r="H205" s="25"/>
      <c r="I205" s="25">
        <f>ROUND(ROUND(H205,2)*ROUND(G205,3),2)</f>
        <v>0</v>
      </c>
      <c r="O205">
        <f>(I205*21)/100</f>
        <v>0</v>
      </c>
      <c r="P205" t="s">
        <v>22</v>
      </c>
    </row>
    <row r="206" spans="1:16" x14ac:dyDescent="0.2">
      <c r="A206" s="26" t="s">
        <v>48</v>
      </c>
      <c r="E206" s="27" t="s">
        <v>354</v>
      </c>
    </row>
    <row r="207" spans="1:16" x14ac:dyDescent="0.2">
      <c r="A207" s="30" t="s">
        <v>50</v>
      </c>
      <c r="E207" s="29" t="s">
        <v>23</v>
      </c>
    </row>
    <row r="208" spans="1:16" x14ac:dyDescent="0.2">
      <c r="A208" s="17" t="s">
        <v>202</v>
      </c>
      <c r="B208" s="21" t="s">
        <v>355</v>
      </c>
      <c r="C208" s="21" t="s">
        <v>356</v>
      </c>
      <c r="D208" s="17" t="s">
        <v>23</v>
      </c>
      <c r="E208" s="22" t="s">
        <v>357</v>
      </c>
      <c r="F208" s="23" t="s">
        <v>278</v>
      </c>
      <c r="G208" s="24">
        <v>1</v>
      </c>
      <c r="H208" s="25"/>
      <c r="I208" s="25">
        <f>ROUND(ROUND(H208,2)*ROUND(G208,3),2)</f>
        <v>0</v>
      </c>
      <c r="O208">
        <f>(I208*21)/100</f>
        <v>0</v>
      </c>
      <c r="P208" t="s">
        <v>22</v>
      </c>
    </row>
    <row r="209" spans="1:16" x14ac:dyDescent="0.2">
      <c r="A209" s="26" t="s">
        <v>48</v>
      </c>
      <c r="E209" s="27" t="s">
        <v>358</v>
      </c>
    </row>
    <row r="210" spans="1:16" x14ac:dyDescent="0.2">
      <c r="A210" s="30" t="s">
        <v>50</v>
      </c>
      <c r="E210" s="29" t="s">
        <v>23</v>
      </c>
    </row>
    <row r="211" spans="1:16" x14ac:dyDescent="0.2">
      <c r="A211" s="17" t="s">
        <v>202</v>
      </c>
      <c r="B211" s="21" t="s">
        <v>359</v>
      </c>
      <c r="C211" s="21" t="s">
        <v>360</v>
      </c>
      <c r="D211" s="17" t="s">
        <v>23</v>
      </c>
      <c r="E211" s="22" t="s">
        <v>361</v>
      </c>
      <c r="F211" s="23" t="s">
        <v>102</v>
      </c>
      <c r="G211" s="24">
        <v>0.2</v>
      </c>
      <c r="H211" s="25"/>
      <c r="I211" s="25">
        <f>ROUND(ROUND(H211,2)*ROUND(G211,3),2)</f>
        <v>0</v>
      </c>
      <c r="O211">
        <f>(I211*21)/100</f>
        <v>0</v>
      </c>
      <c r="P211" t="s">
        <v>22</v>
      </c>
    </row>
    <row r="212" spans="1:16" x14ac:dyDescent="0.2">
      <c r="A212" s="26" t="s">
        <v>48</v>
      </c>
      <c r="E212" s="27" t="s">
        <v>362</v>
      </c>
    </row>
    <row r="213" spans="1:16" x14ac:dyDescent="0.2">
      <c r="A213" s="30" t="s">
        <v>50</v>
      </c>
      <c r="E213" s="29" t="s">
        <v>23</v>
      </c>
    </row>
    <row r="214" spans="1:16" ht="25.5" x14ac:dyDescent="0.2">
      <c r="A214" s="17" t="s">
        <v>202</v>
      </c>
      <c r="B214" s="21" t="s">
        <v>363</v>
      </c>
      <c r="C214" s="21" t="s">
        <v>364</v>
      </c>
      <c r="D214" s="17" t="s">
        <v>23</v>
      </c>
      <c r="E214" s="22" t="s">
        <v>365</v>
      </c>
      <c r="F214" s="23" t="s">
        <v>278</v>
      </c>
      <c r="G214" s="24">
        <v>2</v>
      </c>
      <c r="H214" s="25"/>
      <c r="I214" s="25">
        <f>ROUND(ROUND(H214,2)*ROUND(G214,3),2)</f>
        <v>0</v>
      </c>
      <c r="O214">
        <f>(I214*21)/100</f>
        <v>0</v>
      </c>
      <c r="P214" t="s">
        <v>22</v>
      </c>
    </row>
    <row r="215" spans="1:16" x14ac:dyDescent="0.2">
      <c r="A215" s="26" t="s">
        <v>48</v>
      </c>
      <c r="E215" s="27" t="s">
        <v>366</v>
      </c>
    </row>
    <row r="216" spans="1:16" x14ac:dyDescent="0.2">
      <c r="A216" s="30" t="s">
        <v>50</v>
      </c>
      <c r="E216" s="29" t="s">
        <v>23</v>
      </c>
    </row>
    <row r="217" spans="1:16" x14ac:dyDescent="0.2">
      <c r="A217" s="17" t="s">
        <v>202</v>
      </c>
      <c r="B217" s="21" t="s">
        <v>367</v>
      </c>
      <c r="C217" s="21" t="s">
        <v>368</v>
      </c>
      <c r="D217" s="17" t="s">
        <v>23</v>
      </c>
      <c r="E217" s="22" t="s">
        <v>369</v>
      </c>
      <c r="F217" s="23" t="s">
        <v>278</v>
      </c>
      <c r="G217" s="24">
        <v>2</v>
      </c>
      <c r="H217" s="25"/>
      <c r="I217" s="25">
        <f>ROUND(ROUND(H217,2)*ROUND(G217,3),2)</f>
        <v>0</v>
      </c>
      <c r="O217">
        <f>(I217*21)/100</f>
        <v>0</v>
      </c>
      <c r="P217" t="s">
        <v>22</v>
      </c>
    </row>
    <row r="218" spans="1:16" x14ac:dyDescent="0.2">
      <c r="A218" s="26" t="s">
        <v>48</v>
      </c>
      <c r="E218" s="27" t="s">
        <v>370</v>
      </c>
    </row>
    <row r="219" spans="1:16" x14ac:dyDescent="0.2">
      <c r="A219" s="30" t="s">
        <v>50</v>
      </c>
      <c r="E219" s="29" t="s">
        <v>23</v>
      </c>
    </row>
    <row r="220" spans="1:16" ht="25.5" x14ac:dyDescent="0.2">
      <c r="A220" s="17" t="s">
        <v>44</v>
      </c>
      <c r="B220" s="21" t="s">
        <v>371</v>
      </c>
      <c r="C220" s="21" t="s">
        <v>372</v>
      </c>
      <c r="D220" s="17" t="s">
        <v>23</v>
      </c>
      <c r="E220" s="22" t="s">
        <v>373</v>
      </c>
      <c r="F220" s="23" t="s">
        <v>278</v>
      </c>
      <c r="G220" s="24">
        <v>1</v>
      </c>
      <c r="H220" s="25"/>
      <c r="I220" s="25">
        <f>ROUND(ROUND(H220,2)*ROUND(G220,3),2)</f>
        <v>0</v>
      </c>
      <c r="O220">
        <f>(I220*21)/100</f>
        <v>0</v>
      </c>
      <c r="P220" t="s">
        <v>22</v>
      </c>
    </row>
    <row r="221" spans="1:16" ht="38.25" x14ac:dyDescent="0.2">
      <c r="A221" s="26" t="s">
        <v>48</v>
      </c>
      <c r="E221" s="27" t="s">
        <v>374</v>
      </c>
    </row>
    <row r="222" spans="1:16" x14ac:dyDescent="0.2">
      <c r="A222" s="30" t="s">
        <v>50</v>
      </c>
      <c r="E222" s="29" t="s">
        <v>23</v>
      </c>
    </row>
    <row r="223" spans="1:16" x14ac:dyDescent="0.2">
      <c r="A223" s="17" t="s">
        <v>202</v>
      </c>
      <c r="B223" s="21" t="s">
        <v>375</v>
      </c>
      <c r="C223" s="21" t="s">
        <v>376</v>
      </c>
      <c r="D223" s="17" t="s">
        <v>23</v>
      </c>
      <c r="E223" s="22" t="s">
        <v>377</v>
      </c>
      <c r="F223" s="23" t="s">
        <v>278</v>
      </c>
      <c r="G223" s="24">
        <v>1</v>
      </c>
      <c r="H223" s="25"/>
      <c r="I223" s="25">
        <f>ROUND(ROUND(H223,2)*ROUND(G223,3),2)</f>
        <v>0</v>
      </c>
      <c r="O223">
        <f>(I223*21)/100</f>
        <v>0</v>
      </c>
      <c r="P223" t="s">
        <v>22</v>
      </c>
    </row>
    <row r="224" spans="1:16" x14ac:dyDescent="0.2">
      <c r="A224" s="26" t="s">
        <v>48</v>
      </c>
      <c r="E224" s="27" t="s">
        <v>378</v>
      </c>
    </row>
    <row r="225" spans="1:16" x14ac:dyDescent="0.2">
      <c r="A225" s="30" t="s">
        <v>50</v>
      </c>
      <c r="E225" s="29" t="s">
        <v>23</v>
      </c>
    </row>
    <row r="226" spans="1:16" ht="25.5" x14ac:dyDescent="0.2">
      <c r="A226" s="17" t="s">
        <v>44</v>
      </c>
      <c r="B226" s="21" t="s">
        <v>379</v>
      </c>
      <c r="C226" s="21" t="s">
        <v>380</v>
      </c>
      <c r="D226" s="17" t="s">
        <v>80</v>
      </c>
      <c r="E226" s="22" t="s">
        <v>381</v>
      </c>
      <c r="F226" s="23" t="s">
        <v>102</v>
      </c>
      <c r="G226" s="24">
        <v>14.87</v>
      </c>
      <c r="H226" s="25"/>
      <c r="I226" s="25">
        <f>ROUND(ROUND(H226,2)*ROUND(G226,3),2)</f>
        <v>0</v>
      </c>
      <c r="O226">
        <f>(I226*21)/100</f>
        <v>0</v>
      </c>
      <c r="P226" t="s">
        <v>22</v>
      </c>
    </row>
    <row r="227" spans="1:16" ht="38.25" x14ac:dyDescent="0.2">
      <c r="A227" s="26" t="s">
        <v>48</v>
      </c>
      <c r="E227" s="27" t="s">
        <v>382</v>
      </c>
    </row>
    <row r="228" spans="1:16" x14ac:dyDescent="0.2">
      <c r="A228" s="30" t="s">
        <v>50</v>
      </c>
      <c r="E228" s="29" t="s">
        <v>23</v>
      </c>
    </row>
    <row r="229" spans="1:16" x14ac:dyDescent="0.2">
      <c r="A229" s="17" t="s">
        <v>202</v>
      </c>
      <c r="B229" s="21" t="s">
        <v>383</v>
      </c>
      <c r="C229" s="21" t="s">
        <v>384</v>
      </c>
      <c r="D229" s="17" t="s">
        <v>23</v>
      </c>
      <c r="E229" s="22" t="s">
        <v>385</v>
      </c>
      <c r="F229" s="23" t="s">
        <v>102</v>
      </c>
      <c r="G229" s="24">
        <v>14.87</v>
      </c>
      <c r="H229" s="25"/>
      <c r="I229" s="25">
        <f>ROUND(ROUND(H229,2)*ROUND(G229,3),2)</f>
        <v>0</v>
      </c>
      <c r="O229">
        <f>(I229*21)/100</f>
        <v>0</v>
      </c>
      <c r="P229" t="s">
        <v>22</v>
      </c>
    </row>
    <row r="230" spans="1:16" x14ac:dyDescent="0.2">
      <c r="A230" s="26" t="s">
        <v>48</v>
      </c>
      <c r="E230" s="27" t="s">
        <v>386</v>
      </c>
    </row>
    <row r="231" spans="1:16" x14ac:dyDescent="0.2">
      <c r="A231" s="30" t="s">
        <v>50</v>
      </c>
      <c r="E231" s="29" t="s">
        <v>23</v>
      </c>
    </row>
    <row r="232" spans="1:16" ht="25.5" x14ac:dyDescent="0.2">
      <c r="A232" s="17" t="s">
        <v>44</v>
      </c>
      <c r="B232" s="21" t="s">
        <v>387</v>
      </c>
      <c r="C232" s="21" t="s">
        <v>380</v>
      </c>
      <c r="D232" s="17" t="s">
        <v>84</v>
      </c>
      <c r="E232" s="22" t="s">
        <v>381</v>
      </c>
      <c r="F232" s="23" t="s">
        <v>102</v>
      </c>
      <c r="G232" s="24">
        <v>4</v>
      </c>
      <c r="H232" s="25"/>
      <c r="I232" s="25">
        <f>ROUND(ROUND(H232,2)*ROUND(G232,3),2)</f>
        <v>0</v>
      </c>
      <c r="O232">
        <f>(I232*21)/100</f>
        <v>0</v>
      </c>
      <c r="P232" t="s">
        <v>22</v>
      </c>
    </row>
    <row r="233" spans="1:16" ht="63.75" x14ac:dyDescent="0.2">
      <c r="A233" s="26" t="s">
        <v>48</v>
      </c>
      <c r="E233" s="27" t="s">
        <v>388</v>
      </c>
    </row>
    <row r="234" spans="1:16" x14ac:dyDescent="0.2">
      <c r="A234" s="30" t="s">
        <v>50</v>
      </c>
      <c r="E234" s="29" t="s">
        <v>23</v>
      </c>
    </row>
    <row r="235" spans="1:16" ht="25.5" x14ac:dyDescent="0.2">
      <c r="A235" s="17" t="s">
        <v>44</v>
      </c>
      <c r="B235" s="21" t="s">
        <v>389</v>
      </c>
      <c r="C235" s="21" t="s">
        <v>390</v>
      </c>
      <c r="D235" s="17" t="s">
        <v>23</v>
      </c>
      <c r="E235" s="22" t="s">
        <v>391</v>
      </c>
      <c r="F235" s="23" t="s">
        <v>102</v>
      </c>
      <c r="G235" s="24">
        <v>32</v>
      </c>
      <c r="H235" s="25"/>
      <c r="I235" s="25">
        <f>ROUND(ROUND(H235,2)*ROUND(G235,3),2)</f>
        <v>0</v>
      </c>
      <c r="O235">
        <f>(I235*21)/100</f>
        <v>0</v>
      </c>
      <c r="P235" t="s">
        <v>22</v>
      </c>
    </row>
    <row r="236" spans="1:16" ht="63.75" x14ac:dyDescent="0.2">
      <c r="A236" s="26" t="s">
        <v>48</v>
      </c>
      <c r="E236" s="27" t="s">
        <v>392</v>
      </c>
    </row>
    <row r="237" spans="1:16" x14ac:dyDescent="0.2">
      <c r="A237" s="30" t="s">
        <v>50</v>
      </c>
      <c r="E237" s="29" t="s">
        <v>23</v>
      </c>
    </row>
    <row r="238" spans="1:16" ht="25.5" x14ac:dyDescent="0.2">
      <c r="A238" s="17" t="s">
        <v>44</v>
      </c>
      <c r="B238" s="21" t="s">
        <v>393</v>
      </c>
      <c r="C238" s="21" t="s">
        <v>394</v>
      </c>
      <c r="D238" s="17" t="s">
        <v>23</v>
      </c>
      <c r="E238" s="22" t="s">
        <v>395</v>
      </c>
      <c r="F238" s="23" t="s">
        <v>102</v>
      </c>
      <c r="G238" s="24">
        <v>4.74</v>
      </c>
      <c r="H238" s="25"/>
      <c r="I238" s="25">
        <f>ROUND(ROUND(H238,2)*ROUND(G238,3),2)</f>
        <v>0</v>
      </c>
      <c r="O238">
        <f>(I238*21)/100</f>
        <v>0</v>
      </c>
      <c r="P238" t="s">
        <v>22</v>
      </c>
    </row>
    <row r="239" spans="1:16" ht="38.25" x14ac:dyDescent="0.2">
      <c r="A239" s="26" t="s">
        <v>48</v>
      </c>
      <c r="E239" s="27" t="s">
        <v>396</v>
      </c>
    </row>
    <row r="240" spans="1:16" x14ac:dyDescent="0.2">
      <c r="A240" s="30" t="s">
        <v>50</v>
      </c>
      <c r="E240" s="29" t="s">
        <v>23</v>
      </c>
    </row>
    <row r="241" spans="1:16" x14ac:dyDescent="0.2">
      <c r="A241" s="17" t="s">
        <v>202</v>
      </c>
      <c r="B241" s="21" t="s">
        <v>397</v>
      </c>
      <c r="C241" s="21" t="s">
        <v>398</v>
      </c>
      <c r="D241" s="17" t="s">
        <v>23</v>
      </c>
      <c r="E241" s="22" t="s">
        <v>399</v>
      </c>
      <c r="F241" s="23" t="s">
        <v>102</v>
      </c>
      <c r="G241" s="24">
        <v>4.74</v>
      </c>
      <c r="H241" s="25"/>
      <c r="I241" s="25">
        <f>ROUND(ROUND(H241,2)*ROUND(G241,3),2)</f>
        <v>0</v>
      </c>
      <c r="O241">
        <f>(I241*21)/100</f>
        <v>0</v>
      </c>
      <c r="P241" t="s">
        <v>22</v>
      </c>
    </row>
    <row r="242" spans="1:16" x14ac:dyDescent="0.2">
      <c r="A242" s="26" t="s">
        <v>48</v>
      </c>
      <c r="E242" s="27" t="s">
        <v>400</v>
      </c>
    </row>
    <row r="243" spans="1:16" x14ac:dyDescent="0.2">
      <c r="A243" s="30" t="s">
        <v>50</v>
      </c>
      <c r="E243" s="29" t="s">
        <v>23</v>
      </c>
    </row>
    <row r="244" spans="1:16" x14ac:dyDescent="0.2">
      <c r="A244" s="17" t="s">
        <v>44</v>
      </c>
      <c r="B244" s="21" t="s">
        <v>401</v>
      </c>
      <c r="C244" s="21" t="s">
        <v>402</v>
      </c>
      <c r="D244" s="17" t="s">
        <v>23</v>
      </c>
      <c r="E244" s="22" t="s">
        <v>403</v>
      </c>
      <c r="F244" s="23" t="s">
        <v>278</v>
      </c>
      <c r="G244" s="24">
        <v>2</v>
      </c>
      <c r="H244" s="25"/>
      <c r="I244" s="25">
        <f>ROUND(ROUND(H244,2)*ROUND(G244,3),2)</f>
        <v>0</v>
      </c>
      <c r="O244">
        <f>(I244*21)/100</f>
        <v>0</v>
      </c>
      <c r="P244" t="s">
        <v>22</v>
      </c>
    </row>
    <row r="245" spans="1:16" ht="25.5" x14ac:dyDescent="0.2">
      <c r="A245" s="26" t="s">
        <v>48</v>
      </c>
      <c r="E245" s="27" t="s">
        <v>404</v>
      </c>
    </row>
    <row r="246" spans="1:16" x14ac:dyDescent="0.2">
      <c r="A246" s="30" t="s">
        <v>50</v>
      </c>
      <c r="E246" s="29" t="s">
        <v>23</v>
      </c>
    </row>
    <row r="247" spans="1:16" x14ac:dyDescent="0.2">
      <c r="A247" s="17" t="s">
        <v>202</v>
      </c>
      <c r="B247" s="21" t="s">
        <v>405</v>
      </c>
      <c r="C247" s="21" t="s">
        <v>406</v>
      </c>
      <c r="D247" s="17" t="s">
        <v>23</v>
      </c>
      <c r="E247" s="22" t="s">
        <v>407</v>
      </c>
      <c r="F247" s="23" t="s">
        <v>278</v>
      </c>
      <c r="G247" s="24">
        <v>2</v>
      </c>
      <c r="H247" s="25"/>
      <c r="I247" s="25">
        <f>ROUND(ROUND(H247,2)*ROUND(G247,3),2)</f>
        <v>0</v>
      </c>
      <c r="O247">
        <f>(I247*21)/100</f>
        <v>0</v>
      </c>
      <c r="P247" t="s">
        <v>22</v>
      </c>
    </row>
    <row r="248" spans="1:16" x14ac:dyDescent="0.2">
      <c r="A248" s="26" t="s">
        <v>48</v>
      </c>
      <c r="E248" s="27" t="s">
        <v>408</v>
      </c>
    </row>
    <row r="249" spans="1:16" x14ac:dyDescent="0.2">
      <c r="A249" s="30" t="s">
        <v>50</v>
      </c>
      <c r="E249" s="29" t="s">
        <v>23</v>
      </c>
    </row>
    <row r="250" spans="1:16" x14ac:dyDescent="0.2">
      <c r="A250" s="17" t="s">
        <v>44</v>
      </c>
      <c r="B250" s="21" t="s">
        <v>409</v>
      </c>
      <c r="C250" s="21" t="s">
        <v>410</v>
      </c>
      <c r="D250" s="17" t="s">
        <v>23</v>
      </c>
      <c r="E250" s="22" t="s">
        <v>411</v>
      </c>
      <c r="F250" s="23" t="s">
        <v>278</v>
      </c>
      <c r="G250" s="24">
        <v>1</v>
      </c>
      <c r="H250" s="25"/>
      <c r="I250" s="25">
        <f>ROUND(ROUND(H250,2)*ROUND(G250,3),2)</f>
        <v>0</v>
      </c>
      <c r="O250">
        <f>(I250*21)/100</f>
        <v>0</v>
      </c>
      <c r="P250" t="s">
        <v>22</v>
      </c>
    </row>
    <row r="251" spans="1:16" ht="25.5" x14ac:dyDescent="0.2">
      <c r="A251" s="26" t="s">
        <v>48</v>
      </c>
      <c r="E251" s="27" t="s">
        <v>412</v>
      </c>
    </row>
    <row r="252" spans="1:16" x14ac:dyDescent="0.2">
      <c r="A252" s="30" t="s">
        <v>50</v>
      </c>
      <c r="E252" s="29" t="s">
        <v>23</v>
      </c>
    </row>
    <row r="253" spans="1:16" x14ac:dyDescent="0.2">
      <c r="A253" s="17" t="s">
        <v>202</v>
      </c>
      <c r="B253" s="21" t="s">
        <v>413</v>
      </c>
      <c r="C253" s="21" t="s">
        <v>414</v>
      </c>
      <c r="D253" s="17" t="s">
        <v>23</v>
      </c>
      <c r="E253" s="22" t="s">
        <v>415</v>
      </c>
      <c r="F253" s="23" t="s">
        <v>278</v>
      </c>
      <c r="G253" s="24">
        <v>1</v>
      </c>
      <c r="H253" s="25"/>
      <c r="I253" s="25">
        <f>ROUND(ROUND(H253,2)*ROUND(G253,3),2)</f>
        <v>0</v>
      </c>
      <c r="O253">
        <f>(I253*21)/100</f>
        <v>0</v>
      </c>
      <c r="P253" t="s">
        <v>22</v>
      </c>
    </row>
    <row r="254" spans="1:16" x14ac:dyDescent="0.2">
      <c r="A254" s="26" t="s">
        <v>48</v>
      </c>
      <c r="E254" s="27" t="s">
        <v>416</v>
      </c>
    </row>
    <row r="255" spans="1:16" x14ac:dyDescent="0.2">
      <c r="A255" s="30" t="s">
        <v>50</v>
      </c>
      <c r="E255" s="29" t="s">
        <v>23</v>
      </c>
    </row>
    <row r="256" spans="1:16" x14ac:dyDescent="0.2">
      <c r="A256" s="17" t="s">
        <v>44</v>
      </c>
      <c r="B256" s="21" t="s">
        <v>417</v>
      </c>
      <c r="C256" s="21" t="s">
        <v>418</v>
      </c>
      <c r="D256" s="17" t="s">
        <v>23</v>
      </c>
      <c r="E256" s="22" t="s">
        <v>419</v>
      </c>
      <c r="F256" s="23" t="s">
        <v>278</v>
      </c>
      <c r="G256" s="24">
        <v>2</v>
      </c>
      <c r="H256" s="25"/>
      <c r="I256" s="25">
        <f>ROUND(ROUND(H256,2)*ROUND(G256,3),2)</f>
        <v>0</v>
      </c>
      <c r="O256">
        <f>(I256*21)/100</f>
        <v>0</v>
      </c>
      <c r="P256" t="s">
        <v>22</v>
      </c>
    </row>
    <row r="257" spans="1:16" ht="25.5" x14ac:dyDescent="0.2">
      <c r="A257" s="26" t="s">
        <v>48</v>
      </c>
      <c r="E257" s="27" t="s">
        <v>420</v>
      </c>
    </row>
    <row r="258" spans="1:16" x14ac:dyDescent="0.2">
      <c r="A258" s="30" t="s">
        <v>50</v>
      </c>
      <c r="E258" s="29" t="s">
        <v>421</v>
      </c>
    </row>
    <row r="259" spans="1:16" x14ac:dyDescent="0.2">
      <c r="A259" s="17" t="s">
        <v>202</v>
      </c>
      <c r="B259" s="21" t="s">
        <v>422</v>
      </c>
      <c r="C259" s="21" t="s">
        <v>423</v>
      </c>
      <c r="D259" s="17" t="s">
        <v>23</v>
      </c>
      <c r="E259" s="22" t="s">
        <v>424</v>
      </c>
      <c r="F259" s="23" t="s">
        <v>278</v>
      </c>
      <c r="G259" s="24">
        <v>1</v>
      </c>
      <c r="H259" s="25"/>
      <c r="I259" s="25">
        <f>ROUND(ROUND(H259,2)*ROUND(G259,3),2)</f>
        <v>0</v>
      </c>
      <c r="O259">
        <f>(I259*21)/100</f>
        <v>0</v>
      </c>
      <c r="P259" t="s">
        <v>22</v>
      </c>
    </row>
    <row r="260" spans="1:16" x14ac:dyDescent="0.2">
      <c r="A260" s="26" t="s">
        <v>48</v>
      </c>
      <c r="E260" s="27" t="s">
        <v>425</v>
      </c>
    </row>
    <row r="261" spans="1:16" x14ac:dyDescent="0.2">
      <c r="A261" s="30" t="s">
        <v>50</v>
      </c>
      <c r="E261" s="29" t="s">
        <v>23</v>
      </c>
    </row>
    <row r="262" spans="1:16" x14ac:dyDescent="0.2">
      <c r="A262" s="17" t="s">
        <v>202</v>
      </c>
      <c r="B262" s="21" t="s">
        <v>426</v>
      </c>
      <c r="C262" s="21" t="s">
        <v>427</v>
      </c>
      <c r="D262" s="17" t="s">
        <v>23</v>
      </c>
      <c r="E262" s="22" t="s">
        <v>428</v>
      </c>
      <c r="F262" s="23" t="s">
        <v>278</v>
      </c>
      <c r="G262" s="24">
        <v>1</v>
      </c>
      <c r="H262" s="25"/>
      <c r="I262" s="25">
        <f>ROUND(ROUND(H262,2)*ROUND(G262,3),2)</f>
        <v>0</v>
      </c>
      <c r="O262">
        <f>(I262*21)/100</f>
        <v>0</v>
      </c>
      <c r="P262" t="s">
        <v>22</v>
      </c>
    </row>
    <row r="263" spans="1:16" x14ac:dyDescent="0.2">
      <c r="A263" s="26" t="s">
        <v>48</v>
      </c>
      <c r="E263" s="27" t="s">
        <v>429</v>
      </c>
    </row>
    <row r="264" spans="1:16" x14ac:dyDescent="0.2">
      <c r="A264" s="30" t="s">
        <v>50</v>
      </c>
      <c r="E264" s="29" t="s">
        <v>23</v>
      </c>
    </row>
    <row r="265" spans="1:16" x14ac:dyDescent="0.2">
      <c r="A265" s="17" t="s">
        <v>44</v>
      </c>
      <c r="B265" s="21" t="s">
        <v>430</v>
      </c>
      <c r="C265" s="21" t="s">
        <v>431</v>
      </c>
      <c r="D265" s="17" t="s">
        <v>23</v>
      </c>
      <c r="E265" s="22" t="s">
        <v>432</v>
      </c>
      <c r="F265" s="23" t="s">
        <v>278</v>
      </c>
      <c r="G265" s="24">
        <v>1</v>
      </c>
      <c r="H265" s="25"/>
      <c r="I265" s="25">
        <f>ROUND(ROUND(H265,2)*ROUND(G265,3),2)</f>
        <v>0</v>
      </c>
      <c r="O265">
        <f>(I265*21)/100</f>
        <v>0</v>
      </c>
      <c r="P265" t="s">
        <v>22</v>
      </c>
    </row>
    <row r="266" spans="1:16" ht="25.5" x14ac:dyDescent="0.2">
      <c r="A266" s="26" t="s">
        <v>48</v>
      </c>
      <c r="E266" s="27" t="s">
        <v>433</v>
      </c>
    </row>
    <row r="267" spans="1:16" x14ac:dyDescent="0.2">
      <c r="A267" s="30" t="s">
        <v>50</v>
      </c>
      <c r="E267" s="29" t="s">
        <v>23</v>
      </c>
    </row>
    <row r="268" spans="1:16" x14ac:dyDescent="0.2">
      <c r="A268" s="17" t="s">
        <v>202</v>
      </c>
      <c r="B268" s="21" t="s">
        <v>434</v>
      </c>
      <c r="C268" s="21" t="s">
        <v>435</v>
      </c>
      <c r="D268" s="17" t="s">
        <v>23</v>
      </c>
      <c r="E268" s="22" t="s">
        <v>436</v>
      </c>
      <c r="F268" s="23" t="s">
        <v>278</v>
      </c>
      <c r="G268" s="24">
        <v>1</v>
      </c>
      <c r="H268" s="25"/>
      <c r="I268" s="25">
        <f>ROUND(ROUND(H268,2)*ROUND(G268,3),2)</f>
        <v>0</v>
      </c>
      <c r="O268">
        <f>(I268*21)/100</f>
        <v>0</v>
      </c>
      <c r="P268" t="s">
        <v>22</v>
      </c>
    </row>
    <row r="269" spans="1:16" x14ac:dyDescent="0.2">
      <c r="A269" s="26" t="s">
        <v>48</v>
      </c>
      <c r="E269" s="27" t="s">
        <v>437</v>
      </c>
    </row>
    <row r="270" spans="1:16" x14ac:dyDescent="0.2">
      <c r="A270" s="30" t="s">
        <v>50</v>
      </c>
      <c r="E270" s="29" t="s">
        <v>23</v>
      </c>
    </row>
    <row r="271" spans="1:16" x14ac:dyDescent="0.2">
      <c r="A271" s="17" t="s">
        <v>44</v>
      </c>
      <c r="B271" s="21" t="s">
        <v>438</v>
      </c>
      <c r="C271" s="21" t="s">
        <v>439</v>
      </c>
      <c r="D271" s="17" t="s">
        <v>23</v>
      </c>
      <c r="E271" s="22" t="s">
        <v>440</v>
      </c>
      <c r="F271" s="23" t="s">
        <v>278</v>
      </c>
      <c r="G271" s="24">
        <v>4</v>
      </c>
      <c r="H271" s="25"/>
      <c r="I271" s="25">
        <f>ROUND(ROUND(H271,2)*ROUND(G271,3),2)</f>
        <v>0</v>
      </c>
      <c r="O271">
        <f>(I271*21)/100</f>
        <v>0</v>
      </c>
      <c r="P271" t="s">
        <v>22</v>
      </c>
    </row>
    <row r="272" spans="1:16" ht="51" x14ac:dyDescent="0.2">
      <c r="A272" s="26" t="s">
        <v>48</v>
      </c>
      <c r="E272" s="27" t="s">
        <v>441</v>
      </c>
    </row>
    <row r="273" spans="1:16" x14ac:dyDescent="0.2">
      <c r="A273" s="30" t="s">
        <v>50</v>
      </c>
      <c r="E273" s="29" t="s">
        <v>23</v>
      </c>
    </row>
    <row r="274" spans="1:16" x14ac:dyDescent="0.2">
      <c r="A274" s="17" t="s">
        <v>202</v>
      </c>
      <c r="B274" s="21" t="s">
        <v>442</v>
      </c>
      <c r="C274" s="21" t="s">
        <v>302</v>
      </c>
      <c r="D274" s="17" t="s">
        <v>23</v>
      </c>
      <c r="E274" s="22" t="s">
        <v>303</v>
      </c>
      <c r="F274" s="23" t="s">
        <v>102</v>
      </c>
      <c r="G274" s="24">
        <v>5.2</v>
      </c>
      <c r="H274" s="25"/>
      <c r="I274" s="25">
        <f>ROUND(ROUND(H274,2)*ROUND(G274,3),2)</f>
        <v>0</v>
      </c>
      <c r="O274">
        <f>(I274*21)/100</f>
        <v>0</v>
      </c>
      <c r="P274" t="s">
        <v>22</v>
      </c>
    </row>
    <row r="275" spans="1:16" x14ac:dyDescent="0.2">
      <c r="A275" s="26" t="s">
        <v>48</v>
      </c>
      <c r="E275" s="27" t="s">
        <v>304</v>
      </c>
    </row>
    <row r="276" spans="1:16" x14ac:dyDescent="0.2">
      <c r="A276" s="30" t="s">
        <v>50</v>
      </c>
      <c r="E276" s="29" t="s">
        <v>443</v>
      </c>
    </row>
    <row r="277" spans="1:16" x14ac:dyDescent="0.2">
      <c r="A277" s="17" t="s">
        <v>44</v>
      </c>
      <c r="B277" s="21" t="s">
        <v>444</v>
      </c>
      <c r="C277" s="21" t="s">
        <v>445</v>
      </c>
      <c r="D277" s="17" t="s">
        <v>23</v>
      </c>
      <c r="E277" s="22" t="s">
        <v>446</v>
      </c>
      <c r="F277" s="23" t="s">
        <v>278</v>
      </c>
      <c r="G277" s="24">
        <v>4</v>
      </c>
      <c r="H277" s="25"/>
      <c r="I277" s="25">
        <f>ROUND(ROUND(H277,2)*ROUND(G277,3),2)</f>
        <v>0</v>
      </c>
      <c r="O277">
        <f>(I277*21)/100</f>
        <v>0</v>
      </c>
      <c r="P277" t="s">
        <v>22</v>
      </c>
    </row>
    <row r="278" spans="1:16" ht="25.5" x14ac:dyDescent="0.2">
      <c r="A278" s="26" t="s">
        <v>48</v>
      </c>
      <c r="E278" s="27" t="s">
        <v>447</v>
      </c>
    </row>
    <row r="279" spans="1:16" x14ac:dyDescent="0.2">
      <c r="A279" s="30" t="s">
        <v>50</v>
      </c>
      <c r="E279" s="29" t="s">
        <v>23</v>
      </c>
    </row>
    <row r="280" spans="1:16" x14ac:dyDescent="0.2">
      <c r="A280" s="17" t="s">
        <v>202</v>
      </c>
      <c r="B280" s="21" t="s">
        <v>448</v>
      </c>
      <c r="C280" s="21" t="s">
        <v>449</v>
      </c>
      <c r="D280" s="17" t="s">
        <v>23</v>
      </c>
      <c r="E280" s="22" t="s">
        <v>450</v>
      </c>
      <c r="F280" s="23" t="s">
        <v>278</v>
      </c>
      <c r="G280" s="24">
        <v>4</v>
      </c>
      <c r="H280" s="25"/>
      <c r="I280" s="25">
        <f>ROUND(ROUND(H280,2)*ROUND(G280,3),2)</f>
        <v>0</v>
      </c>
      <c r="O280">
        <f>(I280*21)/100</f>
        <v>0</v>
      </c>
      <c r="P280" t="s">
        <v>22</v>
      </c>
    </row>
    <row r="281" spans="1:16" x14ac:dyDescent="0.2">
      <c r="A281" s="26" t="s">
        <v>48</v>
      </c>
      <c r="E281" s="27" t="s">
        <v>451</v>
      </c>
    </row>
    <row r="282" spans="1:16" x14ac:dyDescent="0.2">
      <c r="A282" s="30" t="s">
        <v>50</v>
      </c>
      <c r="E282" s="29" t="s">
        <v>23</v>
      </c>
    </row>
    <row r="283" spans="1:16" x14ac:dyDescent="0.2">
      <c r="A283" s="17" t="s">
        <v>44</v>
      </c>
      <c r="B283" s="21" t="s">
        <v>452</v>
      </c>
      <c r="C283" s="21" t="s">
        <v>453</v>
      </c>
      <c r="D283" s="17" t="s">
        <v>23</v>
      </c>
      <c r="E283" s="22" t="s">
        <v>454</v>
      </c>
      <c r="F283" s="23" t="s">
        <v>278</v>
      </c>
      <c r="G283" s="24">
        <v>1</v>
      </c>
      <c r="H283" s="25"/>
      <c r="I283" s="25">
        <f>ROUND(ROUND(H283,2)*ROUND(G283,3),2)</f>
        <v>0</v>
      </c>
      <c r="O283">
        <f>(I283*21)/100</f>
        <v>0</v>
      </c>
      <c r="P283" t="s">
        <v>22</v>
      </c>
    </row>
    <row r="284" spans="1:16" ht="38.25" x14ac:dyDescent="0.2">
      <c r="A284" s="26" t="s">
        <v>48</v>
      </c>
      <c r="E284" s="27" t="s">
        <v>455</v>
      </c>
    </row>
    <row r="285" spans="1:16" x14ac:dyDescent="0.2">
      <c r="A285" s="30" t="s">
        <v>50</v>
      </c>
      <c r="E285" s="29" t="s">
        <v>23</v>
      </c>
    </row>
    <row r="286" spans="1:16" x14ac:dyDescent="0.2">
      <c r="A286" s="17" t="s">
        <v>44</v>
      </c>
      <c r="B286" s="21" t="s">
        <v>456</v>
      </c>
      <c r="C286" s="21" t="s">
        <v>457</v>
      </c>
      <c r="D286" s="17" t="s">
        <v>23</v>
      </c>
      <c r="E286" s="22" t="s">
        <v>458</v>
      </c>
      <c r="F286" s="23" t="s">
        <v>278</v>
      </c>
      <c r="G286" s="24">
        <v>1</v>
      </c>
      <c r="H286" s="25"/>
      <c r="I286" s="25">
        <f>ROUND(ROUND(H286,2)*ROUND(G286,3),2)</f>
        <v>0</v>
      </c>
      <c r="O286">
        <f>(I286*21)/100</f>
        <v>0</v>
      </c>
      <c r="P286" t="s">
        <v>22</v>
      </c>
    </row>
    <row r="287" spans="1:16" ht="51" x14ac:dyDescent="0.2">
      <c r="A287" s="26" t="s">
        <v>48</v>
      </c>
      <c r="E287" s="27" t="s">
        <v>459</v>
      </c>
    </row>
    <row r="288" spans="1:16" x14ac:dyDescent="0.2">
      <c r="A288" s="30" t="s">
        <v>50</v>
      </c>
      <c r="E288" s="29" t="s">
        <v>23</v>
      </c>
    </row>
    <row r="289" spans="1:16" x14ac:dyDescent="0.2">
      <c r="A289" s="17" t="s">
        <v>44</v>
      </c>
      <c r="B289" s="21" t="s">
        <v>460</v>
      </c>
      <c r="C289" s="21" t="s">
        <v>461</v>
      </c>
      <c r="D289" s="17" t="s">
        <v>23</v>
      </c>
      <c r="E289" s="22" t="s">
        <v>462</v>
      </c>
      <c r="F289" s="23" t="s">
        <v>278</v>
      </c>
      <c r="G289" s="24">
        <v>4</v>
      </c>
      <c r="H289" s="25"/>
      <c r="I289" s="25">
        <f>ROUND(ROUND(H289,2)*ROUND(G289,3),2)</f>
        <v>0</v>
      </c>
      <c r="O289">
        <f>(I289*21)/100</f>
        <v>0</v>
      </c>
      <c r="P289" t="s">
        <v>22</v>
      </c>
    </row>
    <row r="290" spans="1:16" ht="38.25" x14ac:dyDescent="0.2">
      <c r="A290" s="26" t="s">
        <v>48</v>
      </c>
      <c r="E290" s="27" t="s">
        <v>463</v>
      </c>
    </row>
    <row r="291" spans="1:16" x14ac:dyDescent="0.2">
      <c r="A291" s="30" t="s">
        <v>50</v>
      </c>
      <c r="E291" s="29" t="s">
        <v>23</v>
      </c>
    </row>
    <row r="292" spans="1:16" x14ac:dyDescent="0.2">
      <c r="A292" s="17" t="s">
        <v>44</v>
      </c>
      <c r="B292" s="21" t="s">
        <v>464</v>
      </c>
      <c r="C292" s="21" t="s">
        <v>465</v>
      </c>
      <c r="D292" s="17" t="s">
        <v>23</v>
      </c>
      <c r="E292" s="22" t="s">
        <v>466</v>
      </c>
      <c r="F292" s="23" t="s">
        <v>102</v>
      </c>
      <c r="G292" s="24">
        <v>55.61</v>
      </c>
      <c r="H292" s="25"/>
      <c r="I292" s="25">
        <f>ROUND(ROUND(H292,2)*ROUND(G292,3),2)</f>
        <v>0</v>
      </c>
      <c r="O292">
        <f>(I292*21)/100</f>
        <v>0</v>
      </c>
      <c r="P292" t="s">
        <v>22</v>
      </c>
    </row>
    <row r="293" spans="1:16" ht="25.5" x14ac:dyDescent="0.2">
      <c r="A293" s="26" t="s">
        <v>48</v>
      </c>
      <c r="E293" s="27" t="s">
        <v>467</v>
      </c>
    </row>
    <row r="294" spans="1:16" x14ac:dyDescent="0.2">
      <c r="A294" s="30" t="s">
        <v>50</v>
      </c>
      <c r="E294" s="29" t="s">
        <v>468</v>
      </c>
    </row>
    <row r="295" spans="1:16" x14ac:dyDescent="0.2">
      <c r="A295" s="17" t="s">
        <v>44</v>
      </c>
      <c r="B295" s="21" t="s">
        <v>469</v>
      </c>
      <c r="C295" s="21" t="s">
        <v>470</v>
      </c>
      <c r="D295" s="17" t="s">
        <v>23</v>
      </c>
      <c r="E295" s="22" t="s">
        <v>471</v>
      </c>
      <c r="F295" s="23" t="s">
        <v>102</v>
      </c>
      <c r="G295" s="24">
        <v>152.82</v>
      </c>
      <c r="H295" s="25"/>
      <c r="I295" s="25">
        <f>ROUND(ROUND(H295,2)*ROUND(G295,3),2)</f>
        <v>0</v>
      </c>
      <c r="O295">
        <f>(I295*21)/100</f>
        <v>0</v>
      </c>
      <c r="P295" t="s">
        <v>22</v>
      </c>
    </row>
    <row r="296" spans="1:16" ht="25.5" x14ac:dyDescent="0.2">
      <c r="A296" s="26" t="s">
        <v>48</v>
      </c>
      <c r="E296" s="27" t="s">
        <v>472</v>
      </c>
    </row>
    <row r="297" spans="1:16" x14ac:dyDescent="0.2">
      <c r="A297" s="30" t="s">
        <v>50</v>
      </c>
      <c r="E297" s="29" t="s">
        <v>473</v>
      </c>
    </row>
    <row r="298" spans="1:16" x14ac:dyDescent="0.2">
      <c r="A298" s="17" t="s">
        <v>44</v>
      </c>
      <c r="B298" s="21" t="s">
        <v>474</v>
      </c>
      <c r="C298" s="21" t="s">
        <v>475</v>
      </c>
      <c r="D298" s="17" t="s">
        <v>23</v>
      </c>
      <c r="E298" s="22" t="s">
        <v>476</v>
      </c>
      <c r="F298" s="23" t="s">
        <v>102</v>
      </c>
      <c r="G298" s="24">
        <v>133.21</v>
      </c>
      <c r="H298" s="25"/>
      <c r="I298" s="25">
        <f>ROUND(ROUND(H298,2)*ROUND(G298,3),2)</f>
        <v>0</v>
      </c>
      <c r="O298">
        <f>(I298*21)/100</f>
        <v>0</v>
      </c>
      <c r="P298" t="s">
        <v>22</v>
      </c>
    </row>
    <row r="299" spans="1:16" ht="25.5" x14ac:dyDescent="0.2">
      <c r="A299" s="26" t="s">
        <v>48</v>
      </c>
      <c r="E299" s="27" t="s">
        <v>477</v>
      </c>
    </row>
    <row r="300" spans="1:16" x14ac:dyDescent="0.2">
      <c r="A300" s="30" t="s">
        <v>50</v>
      </c>
      <c r="E300" s="29" t="s">
        <v>23</v>
      </c>
    </row>
    <row r="301" spans="1:16" x14ac:dyDescent="0.2">
      <c r="A301" s="17" t="s">
        <v>44</v>
      </c>
      <c r="B301" s="21" t="s">
        <v>478</v>
      </c>
      <c r="C301" s="21" t="s">
        <v>479</v>
      </c>
      <c r="D301" s="17" t="s">
        <v>23</v>
      </c>
      <c r="E301" s="22" t="s">
        <v>480</v>
      </c>
      <c r="F301" s="23" t="s">
        <v>278</v>
      </c>
      <c r="G301" s="24">
        <v>4</v>
      </c>
      <c r="H301" s="25"/>
      <c r="I301" s="25">
        <f>ROUND(ROUND(H301,2)*ROUND(G301,3),2)</f>
        <v>0</v>
      </c>
      <c r="O301">
        <f>(I301*21)/100</f>
        <v>0</v>
      </c>
      <c r="P301" t="s">
        <v>22</v>
      </c>
    </row>
    <row r="302" spans="1:16" ht="25.5" x14ac:dyDescent="0.2">
      <c r="A302" s="26" t="s">
        <v>48</v>
      </c>
      <c r="E302" s="27" t="s">
        <v>481</v>
      </c>
    </row>
    <row r="303" spans="1:16" x14ac:dyDescent="0.2">
      <c r="A303" s="30" t="s">
        <v>50</v>
      </c>
      <c r="E303" s="29" t="s">
        <v>23</v>
      </c>
    </row>
    <row r="304" spans="1:16" x14ac:dyDescent="0.2">
      <c r="A304" s="17" t="s">
        <v>44</v>
      </c>
      <c r="B304" s="21" t="s">
        <v>482</v>
      </c>
      <c r="C304" s="21" t="s">
        <v>483</v>
      </c>
      <c r="D304" s="17" t="s">
        <v>23</v>
      </c>
      <c r="E304" s="22" t="s">
        <v>484</v>
      </c>
      <c r="F304" s="23" t="s">
        <v>278</v>
      </c>
      <c r="G304" s="24">
        <v>1</v>
      </c>
      <c r="H304" s="25"/>
      <c r="I304" s="25">
        <f>ROUND(ROUND(H304,2)*ROUND(G304,3),2)</f>
        <v>0</v>
      </c>
      <c r="O304">
        <f>(I304*21)/100</f>
        <v>0</v>
      </c>
      <c r="P304" t="s">
        <v>22</v>
      </c>
    </row>
    <row r="305" spans="1:18" ht="25.5" x14ac:dyDescent="0.2">
      <c r="A305" s="26" t="s">
        <v>48</v>
      </c>
      <c r="E305" s="27" t="s">
        <v>485</v>
      </c>
    </row>
    <row r="306" spans="1:18" x14ac:dyDescent="0.2">
      <c r="A306" s="30" t="s">
        <v>50</v>
      </c>
      <c r="E306" s="29" t="s">
        <v>23</v>
      </c>
    </row>
    <row r="307" spans="1:18" x14ac:dyDescent="0.2">
      <c r="A307" s="17" t="s">
        <v>44</v>
      </c>
      <c r="B307" s="21" t="s">
        <v>486</v>
      </c>
      <c r="C307" s="21" t="s">
        <v>487</v>
      </c>
      <c r="D307" s="17" t="s">
        <v>23</v>
      </c>
      <c r="E307" s="22" t="s">
        <v>488</v>
      </c>
      <c r="F307" s="23" t="s">
        <v>278</v>
      </c>
      <c r="G307" s="24">
        <v>1</v>
      </c>
      <c r="H307" s="25"/>
      <c r="I307" s="25">
        <f>ROUND(ROUND(H307,2)*ROUND(G307,3),2)</f>
        <v>0</v>
      </c>
      <c r="O307">
        <f>(I307*21)/100</f>
        <v>0</v>
      </c>
      <c r="P307" t="s">
        <v>22</v>
      </c>
    </row>
    <row r="308" spans="1:18" ht="25.5" x14ac:dyDescent="0.2">
      <c r="A308" s="26" t="s">
        <v>48</v>
      </c>
      <c r="E308" s="27" t="s">
        <v>489</v>
      </c>
    </row>
    <row r="309" spans="1:18" x14ac:dyDescent="0.2">
      <c r="A309" s="30" t="s">
        <v>50</v>
      </c>
      <c r="E309" s="29" t="s">
        <v>23</v>
      </c>
    </row>
    <row r="310" spans="1:18" x14ac:dyDescent="0.2">
      <c r="A310" s="17" t="s">
        <v>44</v>
      </c>
      <c r="B310" s="21" t="s">
        <v>490</v>
      </c>
      <c r="C310" s="21" t="s">
        <v>491</v>
      </c>
      <c r="D310" s="17" t="s">
        <v>23</v>
      </c>
      <c r="E310" s="22" t="s">
        <v>492</v>
      </c>
      <c r="F310" s="23" t="s">
        <v>102</v>
      </c>
      <c r="G310" s="24">
        <v>152.82</v>
      </c>
      <c r="H310" s="25"/>
      <c r="I310" s="25">
        <f>ROUND(ROUND(H310,2)*ROUND(G310,3),2)</f>
        <v>0</v>
      </c>
      <c r="O310">
        <f>(I310*21)/100</f>
        <v>0</v>
      </c>
      <c r="P310" t="s">
        <v>22</v>
      </c>
    </row>
    <row r="311" spans="1:18" ht="25.5" x14ac:dyDescent="0.2">
      <c r="A311" s="26" t="s">
        <v>48</v>
      </c>
      <c r="E311" s="27" t="s">
        <v>493</v>
      </c>
    </row>
    <row r="312" spans="1:18" x14ac:dyDescent="0.2">
      <c r="A312" s="30" t="s">
        <v>50</v>
      </c>
      <c r="E312" s="29" t="s">
        <v>494</v>
      </c>
    </row>
    <row r="313" spans="1:18" x14ac:dyDescent="0.2">
      <c r="A313" s="17" t="s">
        <v>44</v>
      </c>
      <c r="B313" s="21" t="s">
        <v>495</v>
      </c>
      <c r="C313" s="21" t="s">
        <v>496</v>
      </c>
      <c r="D313" s="17" t="s">
        <v>23</v>
      </c>
      <c r="E313" s="22" t="s">
        <v>497</v>
      </c>
      <c r="F313" s="23" t="s">
        <v>102</v>
      </c>
      <c r="G313" s="24">
        <v>152.82</v>
      </c>
      <c r="H313" s="25"/>
      <c r="I313" s="25">
        <f>ROUND(ROUND(H313,2)*ROUND(G313,3),2)</f>
        <v>0</v>
      </c>
      <c r="O313">
        <f>(I313*21)/100</f>
        <v>0</v>
      </c>
      <c r="P313" t="s">
        <v>22</v>
      </c>
    </row>
    <row r="314" spans="1:18" x14ac:dyDescent="0.2">
      <c r="A314" s="26" t="s">
        <v>48</v>
      </c>
      <c r="E314" s="27" t="s">
        <v>498</v>
      </c>
    </row>
    <row r="315" spans="1:18" x14ac:dyDescent="0.2">
      <c r="A315" s="28" t="s">
        <v>50</v>
      </c>
      <c r="E315" s="29" t="s">
        <v>494</v>
      </c>
    </row>
    <row r="316" spans="1:18" ht="12.75" customHeight="1" x14ac:dyDescent="0.2">
      <c r="A316" s="5" t="s">
        <v>42</v>
      </c>
      <c r="B316" s="5"/>
      <c r="C316" s="32" t="s">
        <v>39</v>
      </c>
      <c r="D316" s="5"/>
      <c r="E316" s="19" t="s">
        <v>499</v>
      </c>
      <c r="F316" s="5"/>
      <c r="G316" s="5"/>
      <c r="H316" s="5"/>
      <c r="I316" s="33">
        <f>0+Q316</f>
        <v>0</v>
      </c>
      <c r="O316">
        <f>0+R316</f>
        <v>0</v>
      </c>
      <c r="Q316">
        <f>0+I317+I320+I323+I326+I329+I332+I335+I338+I341+I344+I347+I350+I353+I356+I359+I362+I365+I368</f>
        <v>0</v>
      </c>
      <c r="R316">
        <f>0+O317+O320+O323+O326+O329+O332+O335+O338+O341+O344+O347+O350+O353+O356+O359+O362+O365+O368</f>
        <v>0</v>
      </c>
    </row>
    <row r="317" spans="1:18" ht="25.5" x14ac:dyDescent="0.2">
      <c r="A317" s="17" t="s">
        <v>44</v>
      </c>
      <c r="B317" s="21" t="s">
        <v>500</v>
      </c>
      <c r="C317" s="21" t="s">
        <v>501</v>
      </c>
      <c r="D317" s="17" t="s">
        <v>23</v>
      </c>
      <c r="E317" s="22" t="s">
        <v>502</v>
      </c>
      <c r="F317" s="23" t="s">
        <v>102</v>
      </c>
      <c r="G317" s="24">
        <v>33.69</v>
      </c>
      <c r="H317" s="25"/>
      <c r="I317" s="25">
        <f>ROUND(ROUND(H317,2)*ROUND(G317,3),2)</f>
        <v>0</v>
      </c>
      <c r="O317">
        <f>(I317*21)/100</f>
        <v>0</v>
      </c>
      <c r="P317" t="s">
        <v>22</v>
      </c>
    </row>
    <row r="318" spans="1:18" ht="38.25" x14ac:dyDescent="0.2">
      <c r="A318" s="26" t="s">
        <v>48</v>
      </c>
      <c r="E318" s="27" t="s">
        <v>503</v>
      </c>
    </row>
    <row r="319" spans="1:18" ht="25.5" x14ac:dyDescent="0.2">
      <c r="A319" s="30" t="s">
        <v>50</v>
      </c>
      <c r="E319" s="29" t="s">
        <v>104</v>
      </c>
    </row>
    <row r="320" spans="1:18" x14ac:dyDescent="0.2">
      <c r="A320" s="17" t="s">
        <v>202</v>
      </c>
      <c r="B320" s="21" t="s">
        <v>504</v>
      </c>
      <c r="C320" s="21" t="s">
        <v>505</v>
      </c>
      <c r="D320" s="17" t="s">
        <v>23</v>
      </c>
      <c r="E320" s="22" t="s">
        <v>506</v>
      </c>
      <c r="F320" s="23" t="s">
        <v>102</v>
      </c>
      <c r="G320" s="24">
        <v>13.18</v>
      </c>
      <c r="H320" s="25"/>
      <c r="I320" s="25">
        <f>ROUND(ROUND(H320,2)*ROUND(G320,3),2)</f>
        <v>0</v>
      </c>
      <c r="O320">
        <f>(I320*21)/100</f>
        <v>0</v>
      </c>
      <c r="P320" t="s">
        <v>22</v>
      </c>
    </row>
    <row r="321" spans="1:16" x14ac:dyDescent="0.2">
      <c r="A321" s="26" t="s">
        <v>48</v>
      </c>
      <c r="E321" s="27" t="s">
        <v>23</v>
      </c>
    </row>
    <row r="322" spans="1:16" x14ac:dyDescent="0.2">
      <c r="A322" s="30" t="s">
        <v>50</v>
      </c>
      <c r="E322" s="29" t="s">
        <v>507</v>
      </c>
    </row>
    <row r="323" spans="1:16" x14ac:dyDescent="0.2">
      <c r="A323" s="17" t="s">
        <v>202</v>
      </c>
      <c r="B323" s="21" t="s">
        <v>508</v>
      </c>
      <c r="C323" s="21" t="s">
        <v>509</v>
      </c>
      <c r="D323" s="17" t="s">
        <v>23</v>
      </c>
      <c r="E323" s="22" t="s">
        <v>510</v>
      </c>
      <c r="F323" s="23" t="s">
        <v>102</v>
      </c>
      <c r="G323" s="24">
        <v>20.51</v>
      </c>
      <c r="H323" s="25"/>
      <c r="I323" s="25">
        <f>ROUND(ROUND(H323,2)*ROUND(G323,3),2)</f>
        <v>0</v>
      </c>
      <c r="O323">
        <f>(I323*21)/100</f>
        <v>0</v>
      </c>
      <c r="P323" t="s">
        <v>22</v>
      </c>
    </row>
    <row r="324" spans="1:16" x14ac:dyDescent="0.2">
      <c r="A324" s="26" t="s">
        <v>48</v>
      </c>
      <c r="E324" s="27" t="s">
        <v>23</v>
      </c>
    </row>
    <row r="325" spans="1:16" x14ac:dyDescent="0.2">
      <c r="A325" s="30" t="s">
        <v>50</v>
      </c>
      <c r="E325" s="29" t="s">
        <v>511</v>
      </c>
    </row>
    <row r="326" spans="1:16" x14ac:dyDescent="0.2">
      <c r="A326" s="17" t="s">
        <v>44</v>
      </c>
      <c r="B326" s="21" t="s">
        <v>512</v>
      </c>
      <c r="C326" s="21" t="s">
        <v>513</v>
      </c>
      <c r="D326" s="17" t="s">
        <v>23</v>
      </c>
      <c r="E326" s="22" t="s">
        <v>514</v>
      </c>
      <c r="F326" s="23" t="s">
        <v>102</v>
      </c>
      <c r="G326" s="24">
        <v>26.48</v>
      </c>
      <c r="H326" s="25"/>
      <c r="I326" s="25">
        <f>ROUND(ROUND(H326,2)*ROUND(G326,3),2)</f>
        <v>0</v>
      </c>
      <c r="O326">
        <f>(I326*21)/100</f>
        <v>0</v>
      </c>
      <c r="P326" t="s">
        <v>22</v>
      </c>
    </row>
    <row r="327" spans="1:16" ht="25.5" x14ac:dyDescent="0.2">
      <c r="A327" s="26" t="s">
        <v>48</v>
      </c>
      <c r="E327" s="27" t="s">
        <v>515</v>
      </c>
    </row>
    <row r="328" spans="1:16" x14ac:dyDescent="0.2">
      <c r="A328" s="30" t="s">
        <v>50</v>
      </c>
      <c r="E328" s="29" t="s">
        <v>23</v>
      </c>
    </row>
    <row r="329" spans="1:16" x14ac:dyDescent="0.2">
      <c r="A329" s="17" t="s">
        <v>44</v>
      </c>
      <c r="B329" s="21" t="s">
        <v>516</v>
      </c>
      <c r="C329" s="21" t="s">
        <v>517</v>
      </c>
      <c r="D329" s="17" t="s">
        <v>23</v>
      </c>
      <c r="E329" s="22" t="s">
        <v>518</v>
      </c>
      <c r="F329" s="23" t="s">
        <v>102</v>
      </c>
      <c r="G329" s="24">
        <v>26.48</v>
      </c>
      <c r="H329" s="25"/>
      <c r="I329" s="25">
        <f>ROUND(ROUND(H329,2)*ROUND(G329,3),2)</f>
        <v>0</v>
      </c>
      <c r="O329">
        <f>(I329*21)/100</f>
        <v>0</v>
      </c>
      <c r="P329" t="s">
        <v>22</v>
      </c>
    </row>
    <row r="330" spans="1:16" ht="25.5" x14ac:dyDescent="0.2">
      <c r="A330" s="26" t="s">
        <v>48</v>
      </c>
      <c r="E330" s="27" t="s">
        <v>519</v>
      </c>
    </row>
    <row r="331" spans="1:16" x14ac:dyDescent="0.2">
      <c r="A331" s="30" t="s">
        <v>50</v>
      </c>
      <c r="E331" s="29" t="s">
        <v>23</v>
      </c>
    </row>
    <row r="332" spans="1:16" x14ac:dyDescent="0.2">
      <c r="A332" s="17" t="s">
        <v>44</v>
      </c>
      <c r="B332" s="21" t="s">
        <v>520</v>
      </c>
      <c r="C332" s="21" t="s">
        <v>521</v>
      </c>
      <c r="D332" s="17" t="s">
        <v>23</v>
      </c>
      <c r="E332" s="22" t="s">
        <v>522</v>
      </c>
      <c r="F332" s="23" t="s">
        <v>102</v>
      </c>
      <c r="G332" s="24">
        <v>26.48</v>
      </c>
      <c r="H332" s="25"/>
      <c r="I332" s="25">
        <f>ROUND(ROUND(H332,2)*ROUND(G332,3),2)</f>
        <v>0</v>
      </c>
      <c r="O332">
        <f>(I332*21)/100</f>
        <v>0</v>
      </c>
      <c r="P332" t="s">
        <v>22</v>
      </c>
    </row>
    <row r="333" spans="1:16" x14ac:dyDescent="0.2">
      <c r="A333" s="26" t="s">
        <v>48</v>
      </c>
      <c r="E333" s="27" t="s">
        <v>523</v>
      </c>
    </row>
    <row r="334" spans="1:16" x14ac:dyDescent="0.2">
      <c r="A334" s="30" t="s">
        <v>50</v>
      </c>
      <c r="E334" s="29" t="s">
        <v>23</v>
      </c>
    </row>
    <row r="335" spans="1:16" x14ac:dyDescent="0.2">
      <c r="A335" s="17" t="s">
        <v>44</v>
      </c>
      <c r="B335" s="21" t="s">
        <v>524</v>
      </c>
      <c r="C335" s="21" t="s">
        <v>525</v>
      </c>
      <c r="D335" s="17" t="s">
        <v>23</v>
      </c>
      <c r="E335" s="22" t="s">
        <v>526</v>
      </c>
      <c r="F335" s="23" t="s">
        <v>102</v>
      </c>
      <c r="G335" s="24">
        <v>26.48</v>
      </c>
      <c r="H335" s="25"/>
      <c r="I335" s="25">
        <f>ROUND(ROUND(H335,2)*ROUND(G335,3),2)</f>
        <v>0</v>
      </c>
      <c r="O335">
        <f>(I335*21)/100</f>
        <v>0</v>
      </c>
      <c r="P335" t="s">
        <v>22</v>
      </c>
    </row>
    <row r="336" spans="1:16" x14ac:dyDescent="0.2">
      <c r="A336" s="26" t="s">
        <v>48</v>
      </c>
      <c r="E336" s="27" t="s">
        <v>527</v>
      </c>
    </row>
    <row r="337" spans="1:16" x14ac:dyDescent="0.2">
      <c r="A337" s="30" t="s">
        <v>50</v>
      </c>
      <c r="E337" s="29" t="s">
        <v>23</v>
      </c>
    </row>
    <row r="338" spans="1:16" x14ac:dyDescent="0.2">
      <c r="A338" s="17" t="s">
        <v>44</v>
      </c>
      <c r="B338" s="21" t="s">
        <v>528</v>
      </c>
      <c r="C338" s="21" t="s">
        <v>529</v>
      </c>
      <c r="D338" s="17" t="s">
        <v>23</v>
      </c>
      <c r="E338" s="22" t="s">
        <v>530</v>
      </c>
      <c r="F338" s="23" t="s">
        <v>102</v>
      </c>
      <c r="G338" s="24">
        <v>26.48</v>
      </c>
      <c r="H338" s="25"/>
      <c r="I338" s="25">
        <f>ROUND(ROUND(H338,2)*ROUND(G338,3),2)</f>
        <v>0</v>
      </c>
      <c r="O338">
        <f>(I338*21)/100</f>
        <v>0</v>
      </c>
      <c r="P338" t="s">
        <v>22</v>
      </c>
    </row>
    <row r="339" spans="1:16" x14ac:dyDescent="0.2">
      <c r="A339" s="26" t="s">
        <v>48</v>
      </c>
      <c r="E339" s="27" t="s">
        <v>531</v>
      </c>
    </row>
    <row r="340" spans="1:16" x14ac:dyDescent="0.2">
      <c r="A340" s="30" t="s">
        <v>50</v>
      </c>
      <c r="E340" s="29" t="s">
        <v>23</v>
      </c>
    </row>
    <row r="341" spans="1:16" x14ac:dyDescent="0.2">
      <c r="A341" s="17" t="s">
        <v>44</v>
      </c>
      <c r="B341" s="21" t="s">
        <v>532</v>
      </c>
      <c r="C341" s="21" t="s">
        <v>533</v>
      </c>
      <c r="D341" s="17" t="s">
        <v>23</v>
      </c>
      <c r="E341" s="22" t="s">
        <v>534</v>
      </c>
      <c r="F341" s="23" t="s">
        <v>102</v>
      </c>
      <c r="G341" s="24">
        <v>4</v>
      </c>
      <c r="H341" s="25"/>
      <c r="I341" s="25">
        <f>ROUND(ROUND(H341,2)*ROUND(G341,3),2)</f>
        <v>0</v>
      </c>
      <c r="O341">
        <f>(I341*21)/100</f>
        <v>0</v>
      </c>
      <c r="P341" t="s">
        <v>22</v>
      </c>
    </row>
    <row r="342" spans="1:16" ht="25.5" x14ac:dyDescent="0.2">
      <c r="A342" s="26" t="s">
        <v>48</v>
      </c>
      <c r="E342" s="27" t="s">
        <v>535</v>
      </c>
    </row>
    <row r="343" spans="1:16" x14ac:dyDescent="0.2">
      <c r="A343" s="30" t="s">
        <v>50</v>
      </c>
      <c r="E343" s="29" t="s">
        <v>23</v>
      </c>
    </row>
    <row r="344" spans="1:16" x14ac:dyDescent="0.2">
      <c r="A344" s="17" t="s">
        <v>44</v>
      </c>
      <c r="B344" s="21" t="s">
        <v>536</v>
      </c>
      <c r="C344" s="21" t="s">
        <v>537</v>
      </c>
      <c r="D344" s="17" t="s">
        <v>23</v>
      </c>
      <c r="E344" s="22" t="s">
        <v>538</v>
      </c>
      <c r="F344" s="23" t="s">
        <v>102</v>
      </c>
      <c r="G344" s="24">
        <v>10</v>
      </c>
      <c r="H344" s="25"/>
      <c r="I344" s="25">
        <f>ROUND(ROUND(H344,2)*ROUND(G344,3),2)</f>
        <v>0</v>
      </c>
      <c r="O344">
        <f>(I344*21)/100</f>
        <v>0</v>
      </c>
      <c r="P344" t="s">
        <v>22</v>
      </c>
    </row>
    <row r="345" spans="1:16" ht="25.5" x14ac:dyDescent="0.2">
      <c r="A345" s="26" t="s">
        <v>48</v>
      </c>
      <c r="E345" s="27" t="s">
        <v>539</v>
      </c>
    </row>
    <row r="346" spans="1:16" x14ac:dyDescent="0.2">
      <c r="A346" s="30" t="s">
        <v>50</v>
      </c>
      <c r="E346" s="29" t="s">
        <v>23</v>
      </c>
    </row>
    <row r="347" spans="1:16" x14ac:dyDescent="0.2">
      <c r="A347" s="17" t="s">
        <v>44</v>
      </c>
      <c r="B347" s="21" t="s">
        <v>540</v>
      </c>
      <c r="C347" s="21" t="s">
        <v>541</v>
      </c>
      <c r="D347" s="17" t="s">
        <v>23</v>
      </c>
      <c r="E347" s="22" t="s">
        <v>542</v>
      </c>
      <c r="F347" s="23" t="s">
        <v>190</v>
      </c>
      <c r="G347" s="24">
        <v>117.63800000000001</v>
      </c>
      <c r="H347" s="25"/>
      <c r="I347" s="25">
        <f>ROUND(ROUND(H347,2)*ROUND(G347,3),2)</f>
        <v>0</v>
      </c>
      <c r="O347">
        <f>(I347*21)/100</f>
        <v>0</v>
      </c>
      <c r="P347" t="s">
        <v>22</v>
      </c>
    </row>
    <row r="348" spans="1:16" ht="38.25" x14ac:dyDescent="0.2">
      <c r="A348" s="26" t="s">
        <v>48</v>
      </c>
      <c r="E348" s="27" t="s">
        <v>543</v>
      </c>
    </row>
    <row r="349" spans="1:16" ht="114.75" x14ac:dyDescent="0.2">
      <c r="A349" s="30" t="s">
        <v>50</v>
      </c>
      <c r="E349" s="29" t="s">
        <v>544</v>
      </c>
    </row>
    <row r="350" spans="1:16" ht="25.5" x14ac:dyDescent="0.2">
      <c r="A350" s="17" t="s">
        <v>44</v>
      </c>
      <c r="B350" s="21" t="s">
        <v>545</v>
      </c>
      <c r="C350" s="21" t="s">
        <v>546</v>
      </c>
      <c r="D350" s="17" t="s">
        <v>23</v>
      </c>
      <c r="E350" s="22" t="s">
        <v>547</v>
      </c>
      <c r="F350" s="23" t="s">
        <v>190</v>
      </c>
      <c r="G350" s="24">
        <v>5.1999999999999998E-2</v>
      </c>
      <c r="H350" s="25"/>
      <c r="I350" s="25">
        <f>ROUND(ROUND(H350,2)*ROUND(G350,3),2)</f>
        <v>0</v>
      </c>
      <c r="O350">
        <f>(I350*21)/100</f>
        <v>0</v>
      </c>
      <c r="P350" t="s">
        <v>22</v>
      </c>
    </row>
    <row r="351" spans="1:16" ht="38.25" x14ac:dyDescent="0.2">
      <c r="A351" s="26" t="s">
        <v>48</v>
      </c>
      <c r="E351" s="27" t="s">
        <v>548</v>
      </c>
    </row>
    <row r="352" spans="1:16" x14ac:dyDescent="0.2">
      <c r="A352" s="30" t="s">
        <v>50</v>
      </c>
      <c r="E352" s="29" t="s">
        <v>23</v>
      </c>
    </row>
    <row r="353" spans="1:16" ht="25.5" x14ac:dyDescent="0.2">
      <c r="A353" s="17" t="s">
        <v>44</v>
      </c>
      <c r="B353" s="21" t="s">
        <v>549</v>
      </c>
      <c r="C353" s="21" t="s">
        <v>550</v>
      </c>
      <c r="D353" s="17" t="s">
        <v>23</v>
      </c>
      <c r="E353" s="22" t="s">
        <v>551</v>
      </c>
      <c r="F353" s="23" t="s">
        <v>190</v>
      </c>
      <c r="G353" s="24">
        <v>15.8</v>
      </c>
      <c r="H353" s="25"/>
      <c r="I353" s="25">
        <f>ROUND(ROUND(H353,2)*ROUND(G353,3),2)</f>
        <v>0</v>
      </c>
      <c r="O353">
        <f>(I353*21)/100</f>
        <v>0</v>
      </c>
      <c r="P353" t="s">
        <v>22</v>
      </c>
    </row>
    <row r="354" spans="1:16" ht="25.5" x14ac:dyDescent="0.2">
      <c r="A354" s="26" t="s">
        <v>48</v>
      </c>
      <c r="E354" s="27" t="s">
        <v>552</v>
      </c>
    </row>
    <row r="355" spans="1:16" x14ac:dyDescent="0.2">
      <c r="A355" s="30" t="s">
        <v>50</v>
      </c>
      <c r="E355" s="29" t="s">
        <v>553</v>
      </c>
    </row>
    <row r="356" spans="1:16" ht="25.5" x14ac:dyDescent="0.2">
      <c r="A356" s="17" t="s">
        <v>44</v>
      </c>
      <c r="B356" s="21" t="s">
        <v>554</v>
      </c>
      <c r="C356" s="21" t="s">
        <v>555</v>
      </c>
      <c r="D356" s="17" t="s">
        <v>23</v>
      </c>
      <c r="E356" s="22" t="s">
        <v>556</v>
      </c>
      <c r="F356" s="23" t="s">
        <v>190</v>
      </c>
      <c r="G356" s="24">
        <v>4.0599999999999996</v>
      </c>
      <c r="H356" s="25"/>
      <c r="I356" s="25">
        <f>ROUND(ROUND(H356,2)*ROUND(G356,3),2)</f>
        <v>0</v>
      </c>
      <c r="O356">
        <f>(I356*21)/100</f>
        <v>0</v>
      </c>
      <c r="P356" t="s">
        <v>22</v>
      </c>
    </row>
    <row r="357" spans="1:16" ht="25.5" x14ac:dyDescent="0.2">
      <c r="A357" s="26" t="s">
        <v>48</v>
      </c>
      <c r="E357" s="27" t="s">
        <v>557</v>
      </c>
    </row>
    <row r="358" spans="1:16" x14ac:dyDescent="0.2">
      <c r="A358" s="30" t="s">
        <v>50</v>
      </c>
      <c r="E358" s="29" t="s">
        <v>558</v>
      </c>
    </row>
    <row r="359" spans="1:16" ht="25.5" x14ac:dyDescent="0.2">
      <c r="A359" s="17" t="s">
        <v>44</v>
      </c>
      <c r="B359" s="21" t="s">
        <v>559</v>
      </c>
      <c r="C359" s="21" t="s">
        <v>560</v>
      </c>
      <c r="D359" s="17" t="s">
        <v>23</v>
      </c>
      <c r="E359" s="22" t="s">
        <v>561</v>
      </c>
      <c r="F359" s="23" t="s">
        <v>190</v>
      </c>
      <c r="G359" s="24">
        <v>97.356999999999999</v>
      </c>
      <c r="H359" s="25"/>
      <c r="I359" s="25">
        <f>ROUND(ROUND(H359,2)*ROUND(G359,3),2)</f>
        <v>0</v>
      </c>
      <c r="O359">
        <f>(I359*21)/100</f>
        <v>0</v>
      </c>
      <c r="P359" t="s">
        <v>22</v>
      </c>
    </row>
    <row r="360" spans="1:16" ht="25.5" x14ac:dyDescent="0.2">
      <c r="A360" s="26" t="s">
        <v>48</v>
      </c>
      <c r="E360" s="27" t="s">
        <v>562</v>
      </c>
    </row>
    <row r="361" spans="1:16" ht="25.5" x14ac:dyDescent="0.2">
      <c r="A361" s="30" t="s">
        <v>50</v>
      </c>
      <c r="E361" s="29" t="s">
        <v>563</v>
      </c>
    </row>
    <row r="362" spans="1:16" x14ac:dyDescent="0.2">
      <c r="A362" s="17" t="s">
        <v>44</v>
      </c>
      <c r="B362" s="21" t="s">
        <v>564</v>
      </c>
      <c r="C362" s="21" t="s">
        <v>565</v>
      </c>
      <c r="D362" s="17" t="s">
        <v>23</v>
      </c>
      <c r="E362" s="22" t="s">
        <v>566</v>
      </c>
      <c r="F362" s="23" t="s">
        <v>190</v>
      </c>
      <c r="G362" s="24">
        <v>34.724293000000003</v>
      </c>
      <c r="H362" s="25"/>
      <c r="I362" s="25">
        <f>ROUND(ROUND(H362,2)*ROUND(G362,3),2)</f>
        <v>0</v>
      </c>
      <c r="O362">
        <f>(I362*21)/100</f>
        <v>0</v>
      </c>
      <c r="P362" t="s">
        <v>22</v>
      </c>
    </row>
    <row r="363" spans="1:16" ht="25.5" x14ac:dyDescent="0.2">
      <c r="A363" s="26" t="s">
        <v>48</v>
      </c>
      <c r="E363" s="27" t="s">
        <v>567</v>
      </c>
    </row>
    <row r="364" spans="1:16" x14ac:dyDescent="0.2">
      <c r="A364" s="30" t="s">
        <v>50</v>
      </c>
      <c r="E364" s="29" t="s">
        <v>23</v>
      </c>
    </row>
    <row r="365" spans="1:16" x14ac:dyDescent="0.2">
      <c r="A365" s="17" t="s">
        <v>44</v>
      </c>
      <c r="B365" s="21" t="s">
        <v>568</v>
      </c>
      <c r="C365" s="21" t="s">
        <v>569</v>
      </c>
      <c r="D365" s="17" t="s">
        <v>23</v>
      </c>
      <c r="E365" s="22" t="s">
        <v>570</v>
      </c>
      <c r="F365" s="23" t="s">
        <v>190</v>
      </c>
      <c r="G365" s="24">
        <v>117.63800000000001</v>
      </c>
      <c r="H365" s="25"/>
      <c r="I365" s="25">
        <f>ROUND(ROUND(H365,2)*ROUND(G365,3),2)</f>
        <v>0</v>
      </c>
      <c r="O365">
        <f>(I365*21)/100</f>
        <v>0</v>
      </c>
      <c r="P365" t="s">
        <v>22</v>
      </c>
    </row>
    <row r="366" spans="1:16" ht="25.5" x14ac:dyDescent="0.2">
      <c r="A366" s="26" t="s">
        <v>48</v>
      </c>
      <c r="E366" s="27" t="s">
        <v>571</v>
      </c>
    </row>
    <row r="367" spans="1:16" ht="114.75" x14ac:dyDescent="0.2">
      <c r="A367" s="30" t="s">
        <v>50</v>
      </c>
      <c r="E367" s="29" t="s">
        <v>544</v>
      </c>
    </row>
    <row r="368" spans="1:16" x14ac:dyDescent="0.2">
      <c r="A368" s="17" t="s">
        <v>44</v>
      </c>
      <c r="B368" s="21" t="s">
        <v>572</v>
      </c>
      <c r="C368" s="21" t="s">
        <v>573</v>
      </c>
      <c r="D368" s="17" t="s">
        <v>23</v>
      </c>
      <c r="E368" s="22" t="s">
        <v>570</v>
      </c>
      <c r="F368" s="23" t="s">
        <v>190</v>
      </c>
      <c r="G368" s="24">
        <v>117.63800000000001</v>
      </c>
      <c r="H368" s="25"/>
      <c r="I368" s="25">
        <f>ROUND(ROUND(H368,2)*ROUND(G368,3),2)</f>
        <v>0</v>
      </c>
      <c r="O368">
        <f>(I368*21)/100</f>
        <v>0</v>
      </c>
      <c r="P368" t="s">
        <v>22</v>
      </c>
    </row>
    <row r="369" spans="1:5" ht="25.5" x14ac:dyDescent="0.2">
      <c r="A369" s="26" t="s">
        <v>48</v>
      </c>
      <c r="E369" s="27" t="s">
        <v>574</v>
      </c>
    </row>
    <row r="370" spans="1:5" ht="114.75" x14ac:dyDescent="0.2">
      <c r="A370" s="28" t="s">
        <v>50</v>
      </c>
      <c r="E370" s="29" t="s">
        <v>544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25" right="0.25" top="0.75" bottom="0.75" header="0.3" footer="0.3"/>
  <pageSetup paperSize="9" scale="85" fitToHeight="0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436"/>
  <sheetViews>
    <sheetView topLeftCell="B1" workbookViewId="0">
      <pane ySplit="7" topLeftCell="A8" activePane="bottomLeft" state="frozen"/>
      <selection pane="bottomLeft" activeCell="B1" sqref="B1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P1" t="s">
        <v>21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O2">
        <f>0+O8+O141+O154+O167+O204+O355</f>
        <v>0</v>
      </c>
      <c r="P2" t="s">
        <v>21</v>
      </c>
    </row>
    <row r="3" spans="1:18" ht="15" customHeight="1" x14ac:dyDescent="0.25">
      <c r="A3" t="s">
        <v>11</v>
      </c>
      <c r="B3" s="9" t="s">
        <v>13</v>
      </c>
      <c r="C3" s="38" t="s">
        <v>14</v>
      </c>
      <c r="D3" s="34"/>
      <c r="E3" s="10" t="s">
        <v>15</v>
      </c>
      <c r="F3" s="1"/>
      <c r="G3" s="8"/>
      <c r="H3" s="7" t="s">
        <v>575</v>
      </c>
      <c r="I3" s="31">
        <f>0+I8+I141+I154+I167+I204+I355</f>
        <v>0</v>
      </c>
      <c r="O3" t="s">
        <v>18</v>
      </c>
      <c r="P3" t="s">
        <v>22</v>
      </c>
    </row>
    <row r="4" spans="1:18" ht="15" customHeight="1" x14ac:dyDescent="0.25">
      <c r="A4" t="s">
        <v>16</v>
      </c>
      <c r="B4" s="12" t="s">
        <v>17</v>
      </c>
      <c r="C4" s="39" t="s">
        <v>575</v>
      </c>
      <c r="D4" s="40"/>
      <c r="E4" s="13" t="s">
        <v>576</v>
      </c>
      <c r="F4" s="5"/>
      <c r="G4" s="5"/>
      <c r="H4" s="14"/>
      <c r="I4" s="14"/>
      <c r="O4" t="s">
        <v>19</v>
      </c>
      <c r="P4" t="s">
        <v>22</v>
      </c>
    </row>
    <row r="5" spans="1:18" ht="12.75" customHeight="1" x14ac:dyDescent="0.2">
      <c r="A5" s="37" t="s">
        <v>25</v>
      </c>
      <c r="B5" s="37" t="s">
        <v>27</v>
      </c>
      <c r="C5" s="37" t="s">
        <v>29</v>
      </c>
      <c r="D5" s="37" t="s">
        <v>30</v>
      </c>
      <c r="E5" s="37" t="s">
        <v>31</v>
      </c>
      <c r="F5" s="37" t="s">
        <v>33</v>
      </c>
      <c r="G5" s="37" t="s">
        <v>35</v>
      </c>
      <c r="H5" s="37" t="s">
        <v>37</v>
      </c>
      <c r="I5" s="37"/>
      <c r="O5" t="s">
        <v>20</v>
      </c>
      <c r="P5" t="s">
        <v>22</v>
      </c>
    </row>
    <row r="6" spans="1:18" ht="12.75" customHeight="1" x14ac:dyDescent="0.2">
      <c r="A6" s="37"/>
      <c r="B6" s="37"/>
      <c r="C6" s="37"/>
      <c r="D6" s="37"/>
      <c r="E6" s="37"/>
      <c r="F6" s="37"/>
      <c r="G6" s="37"/>
      <c r="H6" s="11" t="s">
        <v>38</v>
      </c>
      <c r="I6" s="11" t="s">
        <v>40</v>
      </c>
    </row>
    <row r="7" spans="1:18" ht="12.75" customHeight="1" x14ac:dyDescent="0.2">
      <c r="A7" s="11" t="s">
        <v>26</v>
      </c>
      <c r="B7" s="11" t="s">
        <v>28</v>
      </c>
      <c r="C7" s="11" t="s">
        <v>22</v>
      </c>
      <c r="D7" s="11" t="s">
        <v>21</v>
      </c>
      <c r="E7" s="11" t="s">
        <v>32</v>
      </c>
      <c r="F7" s="11" t="s">
        <v>34</v>
      </c>
      <c r="G7" s="11" t="s">
        <v>36</v>
      </c>
      <c r="H7" s="11" t="s">
        <v>39</v>
      </c>
      <c r="I7" s="11" t="s">
        <v>41</v>
      </c>
    </row>
    <row r="8" spans="1:18" ht="12.75" customHeight="1" x14ac:dyDescent="0.2">
      <c r="A8" s="14" t="s">
        <v>42</v>
      </c>
      <c r="B8" s="14"/>
      <c r="C8" s="18" t="s">
        <v>28</v>
      </c>
      <c r="D8" s="14"/>
      <c r="E8" s="19" t="s">
        <v>73</v>
      </c>
      <c r="F8" s="14"/>
      <c r="G8" s="14"/>
      <c r="H8" s="14"/>
      <c r="I8" s="20">
        <f>0+Q8</f>
        <v>0</v>
      </c>
      <c r="O8">
        <f>0+R8</f>
        <v>0</v>
      </c>
      <c r="Q8">
        <f>0+I9+I12+I15+I18+I21+I24+I27+I30+I33+I36+I39+I42+I45+I48+I51+I54+I57+I60+I63+I66+I69+I72+I75+I78+I81+I84+I87+I90+I93+I96+I99+I102+I105+I108+I111+I114+I117+I120+I123+I126+I129+I132+I135+I138</f>
        <v>0</v>
      </c>
      <c r="R8">
        <f>0+O9+O12+O15+O18+O21+O24+O27+O30+O33+O36+O39+O42+O45+O48+O51+O54+O57+O60+O63+O66+O69+O72+O75+O78+O81+O84+O87+O90+O93+O96+O99+O102+O105+O108+O111+O114+O117+O120+O123+O126+O129+O132+O135+O138</f>
        <v>0</v>
      </c>
    </row>
    <row r="9" spans="1:18" x14ac:dyDescent="0.2">
      <c r="A9" s="17" t="s">
        <v>44</v>
      </c>
      <c r="B9" s="21" t="s">
        <v>28</v>
      </c>
      <c r="C9" s="21" t="s">
        <v>79</v>
      </c>
      <c r="D9" s="17" t="s">
        <v>80</v>
      </c>
      <c r="E9" s="22" t="s">
        <v>81</v>
      </c>
      <c r="F9" s="23" t="s">
        <v>76</v>
      </c>
      <c r="G9" s="24">
        <v>458.03800000000001</v>
      </c>
      <c r="H9" s="25"/>
      <c r="I9" s="25">
        <f>ROUND(ROUND(H9,2)*ROUND(G9,3),2)</f>
        <v>0</v>
      </c>
      <c r="O9">
        <f>(I9*21)/100</f>
        <v>0</v>
      </c>
      <c r="P9" t="s">
        <v>22</v>
      </c>
    </row>
    <row r="10" spans="1:18" ht="51" x14ac:dyDescent="0.2">
      <c r="A10" s="26" t="s">
        <v>48</v>
      </c>
      <c r="E10" s="27" t="s">
        <v>577</v>
      </c>
    </row>
    <row r="11" spans="1:18" x14ac:dyDescent="0.2">
      <c r="A11" s="30" t="s">
        <v>50</v>
      </c>
      <c r="E11" s="29" t="s">
        <v>578</v>
      </c>
    </row>
    <row r="12" spans="1:18" x14ac:dyDescent="0.2">
      <c r="A12" s="17" t="s">
        <v>44</v>
      </c>
      <c r="B12" s="21" t="s">
        <v>22</v>
      </c>
      <c r="C12" s="21" t="s">
        <v>79</v>
      </c>
      <c r="D12" s="17" t="s">
        <v>84</v>
      </c>
      <c r="E12" s="22" t="s">
        <v>81</v>
      </c>
      <c r="F12" s="23" t="s">
        <v>76</v>
      </c>
      <c r="G12" s="24">
        <v>458.03800000000001</v>
      </c>
      <c r="H12" s="25"/>
      <c r="I12" s="25">
        <f>ROUND(ROUND(H12,2)*ROUND(G12,3),2)</f>
        <v>0</v>
      </c>
      <c r="O12">
        <f>(I12*21)/100</f>
        <v>0</v>
      </c>
      <c r="P12" t="s">
        <v>22</v>
      </c>
    </row>
    <row r="13" spans="1:18" ht="51" x14ac:dyDescent="0.2">
      <c r="A13" s="26" t="s">
        <v>48</v>
      </c>
      <c r="E13" s="27" t="s">
        <v>579</v>
      </c>
    </row>
    <row r="14" spans="1:18" x14ac:dyDescent="0.2">
      <c r="A14" s="30" t="s">
        <v>50</v>
      </c>
      <c r="E14" s="29" t="s">
        <v>578</v>
      </c>
    </row>
    <row r="15" spans="1:18" x14ac:dyDescent="0.2">
      <c r="A15" s="17" t="s">
        <v>44</v>
      </c>
      <c r="B15" s="21" t="s">
        <v>21</v>
      </c>
      <c r="C15" s="21" t="s">
        <v>79</v>
      </c>
      <c r="D15" s="17" t="s">
        <v>580</v>
      </c>
      <c r="E15" s="22" t="s">
        <v>81</v>
      </c>
      <c r="F15" s="23" t="s">
        <v>76</v>
      </c>
      <c r="G15" s="24">
        <v>70.98</v>
      </c>
      <c r="H15" s="25"/>
      <c r="I15" s="25">
        <f>ROUND(ROUND(H15,2)*ROUND(G15,3),2)</f>
        <v>0</v>
      </c>
      <c r="O15">
        <f>(I15*21)/100</f>
        <v>0</v>
      </c>
      <c r="P15" t="s">
        <v>22</v>
      </c>
    </row>
    <row r="16" spans="1:18" ht="38.25" x14ac:dyDescent="0.2">
      <c r="A16" s="26" t="s">
        <v>48</v>
      </c>
      <c r="E16" s="27" t="s">
        <v>85</v>
      </c>
    </row>
    <row r="17" spans="1:16" ht="25.5" x14ac:dyDescent="0.2">
      <c r="A17" s="30" t="s">
        <v>50</v>
      </c>
      <c r="E17" s="29" t="s">
        <v>581</v>
      </c>
    </row>
    <row r="18" spans="1:16" ht="25.5" x14ac:dyDescent="0.2">
      <c r="A18" s="17" t="s">
        <v>44</v>
      </c>
      <c r="B18" s="21" t="s">
        <v>32</v>
      </c>
      <c r="C18" s="21" t="s">
        <v>87</v>
      </c>
      <c r="D18" s="17" t="s">
        <v>23</v>
      </c>
      <c r="E18" s="22" t="s">
        <v>88</v>
      </c>
      <c r="F18" s="23" t="s">
        <v>76</v>
      </c>
      <c r="G18" s="24">
        <v>73.680000000000007</v>
      </c>
      <c r="H18" s="25"/>
      <c r="I18" s="25">
        <f>ROUND(ROUND(H18,2)*ROUND(G18,3),2)</f>
        <v>0</v>
      </c>
      <c r="O18">
        <f>(I18*21)/100</f>
        <v>0</v>
      </c>
      <c r="P18" t="s">
        <v>22</v>
      </c>
    </row>
    <row r="19" spans="1:16" ht="51" x14ac:dyDescent="0.2">
      <c r="A19" s="26" t="s">
        <v>48</v>
      </c>
      <c r="E19" s="27" t="s">
        <v>582</v>
      </c>
    </row>
    <row r="20" spans="1:16" ht="25.5" x14ac:dyDescent="0.2">
      <c r="A20" s="30" t="s">
        <v>50</v>
      </c>
      <c r="E20" s="29" t="s">
        <v>583</v>
      </c>
    </row>
    <row r="21" spans="1:16" x14ac:dyDescent="0.2">
      <c r="A21" s="17" t="s">
        <v>44</v>
      </c>
      <c r="B21" s="21" t="s">
        <v>34</v>
      </c>
      <c r="C21" s="21" t="s">
        <v>584</v>
      </c>
      <c r="D21" s="17" t="s">
        <v>80</v>
      </c>
      <c r="E21" s="22" t="s">
        <v>585</v>
      </c>
      <c r="F21" s="23" t="s">
        <v>76</v>
      </c>
      <c r="G21" s="24">
        <v>458.03800000000001</v>
      </c>
      <c r="H21" s="25"/>
      <c r="I21" s="25">
        <f>ROUND(ROUND(H21,2)*ROUND(G21,3),2)</f>
        <v>0</v>
      </c>
      <c r="O21">
        <f>(I21*21)/100</f>
        <v>0</v>
      </c>
      <c r="P21" t="s">
        <v>22</v>
      </c>
    </row>
    <row r="22" spans="1:16" ht="76.5" x14ac:dyDescent="0.2">
      <c r="A22" s="26" t="s">
        <v>48</v>
      </c>
      <c r="E22" s="27" t="s">
        <v>586</v>
      </c>
    </row>
    <row r="23" spans="1:16" x14ac:dyDescent="0.2">
      <c r="A23" s="30" t="s">
        <v>50</v>
      </c>
      <c r="E23" s="29" t="s">
        <v>578</v>
      </c>
    </row>
    <row r="24" spans="1:16" x14ac:dyDescent="0.2">
      <c r="A24" s="17" t="s">
        <v>44</v>
      </c>
      <c r="B24" s="21" t="s">
        <v>36</v>
      </c>
      <c r="C24" s="21" t="s">
        <v>584</v>
      </c>
      <c r="D24" s="17" t="s">
        <v>84</v>
      </c>
      <c r="E24" s="22" t="s">
        <v>585</v>
      </c>
      <c r="F24" s="23" t="s">
        <v>76</v>
      </c>
      <c r="G24" s="24">
        <v>458.03800000000001</v>
      </c>
      <c r="H24" s="25"/>
      <c r="I24" s="25">
        <f>ROUND(ROUND(H24,2)*ROUND(G24,3),2)</f>
        <v>0</v>
      </c>
      <c r="O24">
        <f>(I24*21)/100</f>
        <v>0</v>
      </c>
      <c r="P24" t="s">
        <v>22</v>
      </c>
    </row>
    <row r="25" spans="1:16" ht="76.5" x14ac:dyDescent="0.2">
      <c r="A25" s="26" t="s">
        <v>48</v>
      </c>
      <c r="E25" s="27" t="s">
        <v>587</v>
      </c>
    </row>
    <row r="26" spans="1:16" x14ac:dyDescent="0.2">
      <c r="A26" s="30" t="s">
        <v>50</v>
      </c>
      <c r="E26" s="29" t="s">
        <v>578</v>
      </c>
    </row>
    <row r="27" spans="1:16" x14ac:dyDescent="0.2">
      <c r="A27" s="17" t="s">
        <v>44</v>
      </c>
      <c r="B27" s="21" t="s">
        <v>61</v>
      </c>
      <c r="C27" s="21" t="s">
        <v>93</v>
      </c>
      <c r="D27" s="17" t="s">
        <v>23</v>
      </c>
      <c r="E27" s="22" t="s">
        <v>94</v>
      </c>
      <c r="F27" s="23" t="s">
        <v>76</v>
      </c>
      <c r="G27" s="24">
        <v>2.7</v>
      </c>
      <c r="H27" s="25"/>
      <c r="I27" s="25">
        <f>ROUND(ROUND(H27,2)*ROUND(G27,3),2)</f>
        <v>0</v>
      </c>
      <c r="O27">
        <f>(I27*21)/100</f>
        <v>0</v>
      </c>
      <c r="P27" t="s">
        <v>22</v>
      </c>
    </row>
    <row r="28" spans="1:16" ht="51" x14ac:dyDescent="0.2">
      <c r="A28" s="26" t="s">
        <v>48</v>
      </c>
      <c r="E28" s="27" t="s">
        <v>588</v>
      </c>
    </row>
    <row r="29" spans="1:16" x14ac:dyDescent="0.2">
      <c r="A29" s="30" t="s">
        <v>50</v>
      </c>
      <c r="E29" s="29" t="s">
        <v>23</v>
      </c>
    </row>
    <row r="30" spans="1:16" x14ac:dyDescent="0.2">
      <c r="A30" s="17" t="s">
        <v>44</v>
      </c>
      <c r="B30" s="21" t="s">
        <v>64</v>
      </c>
      <c r="C30" s="21" t="s">
        <v>589</v>
      </c>
      <c r="D30" s="17" t="s">
        <v>23</v>
      </c>
      <c r="E30" s="22" t="s">
        <v>590</v>
      </c>
      <c r="F30" s="23" t="s">
        <v>76</v>
      </c>
      <c r="G30" s="24">
        <v>2.7</v>
      </c>
      <c r="H30" s="25"/>
      <c r="I30" s="25">
        <f>ROUND(ROUND(H30,2)*ROUND(G30,3),2)</f>
        <v>0</v>
      </c>
      <c r="O30">
        <f>(I30*21)/100</f>
        <v>0</v>
      </c>
      <c r="P30" t="s">
        <v>22</v>
      </c>
    </row>
    <row r="31" spans="1:16" ht="51" x14ac:dyDescent="0.2">
      <c r="A31" s="26" t="s">
        <v>48</v>
      </c>
      <c r="E31" s="27" t="s">
        <v>591</v>
      </c>
    </row>
    <row r="32" spans="1:16" x14ac:dyDescent="0.2">
      <c r="A32" s="30" t="s">
        <v>50</v>
      </c>
      <c r="E32" s="29" t="s">
        <v>23</v>
      </c>
    </row>
    <row r="33" spans="1:16" x14ac:dyDescent="0.2">
      <c r="A33" s="17" t="s">
        <v>44</v>
      </c>
      <c r="B33" s="21" t="s">
        <v>39</v>
      </c>
      <c r="C33" s="21" t="s">
        <v>100</v>
      </c>
      <c r="D33" s="17" t="s">
        <v>23</v>
      </c>
      <c r="E33" s="22" t="s">
        <v>101</v>
      </c>
      <c r="F33" s="23" t="s">
        <v>102</v>
      </c>
      <c r="G33" s="24">
        <v>192.11</v>
      </c>
      <c r="H33" s="25"/>
      <c r="I33" s="25">
        <f>ROUND(ROUND(H33,2)*ROUND(G33,3),2)</f>
        <v>0</v>
      </c>
      <c r="O33">
        <f>(I33*21)/100</f>
        <v>0</v>
      </c>
      <c r="P33" t="s">
        <v>22</v>
      </c>
    </row>
    <row r="34" spans="1:16" ht="25.5" x14ac:dyDescent="0.2">
      <c r="A34" s="26" t="s">
        <v>48</v>
      </c>
      <c r="E34" s="27" t="s">
        <v>103</v>
      </c>
    </row>
    <row r="35" spans="1:16" ht="38.25" x14ac:dyDescent="0.2">
      <c r="A35" s="30" t="s">
        <v>50</v>
      </c>
      <c r="E35" s="29" t="s">
        <v>592</v>
      </c>
    </row>
    <row r="36" spans="1:16" x14ac:dyDescent="0.2">
      <c r="A36" s="17" t="s">
        <v>44</v>
      </c>
      <c r="B36" s="21" t="s">
        <v>41</v>
      </c>
      <c r="C36" s="21" t="s">
        <v>105</v>
      </c>
      <c r="D36" s="17" t="s">
        <v>80</v>
      </c>
      <c r="E36" s="22" t="s">
        <v>106</v>
      </c>
      <c r="F36" s="23" t="s">
        <v>107</v>
      </c>
      <c r="G36" s="24">
        <v>60</v>
      </c>
      <c r="H36" s="25"/>
      <c r="I36" s="25">
        <f>ROUND(ROUND(H36,2)*ROUND(G36,3),2)</f>
        <v>0</v>
      </c>
      <c r="O36">
        <f>(I36*21)/100</f>
        <v>0</v>
      </c>
      <c r="P36" t="s">
        <v>22</v>
      </c>
    </row>
    <row r="37" spans="1:16" ht="38.25" x14ac:dyDescent="0.2">
      <c r="A37" s="26" t="s">
        <v>48</v>
      </c>
      <c r="E37" s="27" t="s">
        <v>108</v>
      </c>
    </row>
    <row r="38" spans="1:16" x14ac:dyDescent="0.2">
      <c r="A38" s="30" t="s">
        <v>50</v>
      </c>
      <c r="E38" s="29" t="s">
        <v>23</v>
      </c>
    </row>
    <row r="39" spans="1:16" x14ac:dyDescent="0.2">
      <c r="A39" s="17" t="s">
        <v>44</v>
      </c>
      <c r="B39" s="21" t="s">
        <v>113</v>
      </c>
      <c r="C39" s="21" t="s">
        <v>105</v>
      </c>
      <c r="D39" s="17" t="s">
        <v>84</v>
      </c>
      <c r="E39" s="22" t="s">
        <v>106</v>
      </c>
      <c r="F39" s="23" t="s">
        <v>107</v>
      </c>
      <c r="G39" s="24">
        <v>480</v>
      </c>
      <c r="H39" s="25"/>
      <c r="I39" s="25">
        <f>ROUND(ROUND(H39,2)*ROUND(G39,3),2)</f>
        <v>0</v>
      </c>
      <c r="O39">
        <f>(I39*21)/100</f>
        <v>0</v>
      </c>
      <c r="P39" t="s">
        <v>22</v>
      </c>
    </row>
    <row r="40" spans="1:16" ht="38.25" x14ac:dyDescent="0.2">
      <c r="A40" s="26" t="s">
        <v>48</v>
      </c>
      <c r="E40" s="27" t="s">
        <v>593</v>
      </c>
    </row>
    <row r="41" spans="1:16" x14ac:dyDescent="0.2">
      <c r="A41" s="30" t="s">
        <v>50</v>
      </c>
      <c r="E41" s="29" t="s">
        <v>23</v>
      </c>
    </row>
    <row r="42" spans="1:16" x14ac:dyDescent="0.2">
      <c r="A42" s="17" t="s">
        <v>44</v>
      </c>
      <c r="B42" s="21" t="s">
        <v>118</v>
      </c>
      <c r="C42" s="21" t="s">
        <v>109</v>
      </c>
      <c r="D42" s="17" t="s">
        <v>80</v>
      </c>
      <c r="E42" s="22" t="s">
        <v>110</v>
      </c>
      <c r="F42" s="23" t="s">
        <v>111</v>
      </c>
      <c r="G42" s="24">
        <v>60</v>
      </c>
      <c r="H42" s="25"/>
      <c r="I42" s="25">
        <f>ROUND(ROUND(H42,2)*ROUND(G42,3),2)</f>
        <v>0</v>
      </c>
      <c r="O42">
        <f>(I42*21)/100</f>
        <v>0</v>
      </c>
      <c r="P42" t="s">
        <v>22</v>
      </c>
    </row>
    <row r="43" spans="1:16" ht="38.25" x14ac:dyDescent="0.2">
      <c r="A43" s="26" t="s">
        <v>48</v>
      </c>
      <c r="E43" s="27" t="s">
        <v>594</v>
      </c>
    </row>
    <row r="44" spans="1:16" x14ac:dyDescent="0.2">
      <c r="A44" s="30" t="s">
        <v>50</v>
      </c>
      <c r="E44" s="29" t="s">
        <v>23</v>
      </c>
    </row>
    <row r="45" spans="1:16" x14ac:dyDescent="0.2">
      <c r="A45" s="17" t="s">
        <v>44</v>
      </c>
      <c r="B45" s="21" t="s">
        <v>123</v>
      </c>
      <c r="C45" s="21" t="s">
        <v>109</v>
      </c>
      <c r="D45" s="17" t="s">
        <v>84</v>
      </c>
      <c r="E45" s="22" t="s">
        <v>110</v>
      </c>
      <c r="F45" s="23" t="s">
        <v>111</v>
      </c>
      <c r="G45" s="24">
        <v>60</v>
      </c>
      <c r="H45" s="25"/>
      <c r="I45" s="25">
        <f>ROUND(ROUND(H45,2)*ROUND(G45,3),2)</f>
        <v>0</v>
      </c>
      <c r="O45">
        <f>(I45*21)/100</f>
        <v>0</v>
      </c>
      <c r="P45" t="s">
        <v>22</v>
      </c>
    </row>
    <row r="46" spans="1:16" ht="38.25" x14ac:dyDescent="0.2">
      <c r="A46" s="26" t="s">
        <v>48</v>
      </c>
      <c r="E46" s="27" t="s">
        <v>595</v>
      </c>
    </row>
    <row r="47" spans="1:16" x14ac:dyDescent="0.2">
      <c r="A47" s="30" t="s">
        <v>50</v>
      </c>
      <c r="E47" s="29" t="s">
        <v>23</v>
      </c>
    </row>
    <row r="48" spans="1:16" x14ac:dyDescent="0.2">
      <c r="A48" s="17" t="s">
        <v>44</v>
      </c>
      <c r="B48" s="21" t="s">
        <v>129</v>
      </c>
      <c r="C48" s="21" t="s">
        <v>114</v>
      </c>
      <c r="D48" s="17" t="s">
        <v>23</v>
      </c>
      <c r="E48" s="22" t="s">
        <v>115</v>
      </c>
      <c r="F48" s="23" t="s">
        <v>102</v>
      </c>
      <c r="G48" s="24">
        <v>36.5</v>
      </c>
      <c r="H48" s="25"/>
      <c r="I48" s="25">
        <f>ROUND(ROUND(H48,2)*ROUND(G48,3),2)</f>
        <v>0</v>
      </c>
      <c r="O48">
        <f>(I48*21)/100</f>
        <v>0</v>
      </c>
      <c r="P48" t="s">
        <v>22</v>
      </c>
    </row>
    <row r="49" spans="1:16" ht="25.5" x14ac:dyDescent="0.2">
      <c r="A49" s="26" t="s">
        <v>48</v>
      </c>
      <c r="E49" s="27" t="s">
        <v>116</v>
      </c>
    </row>
    <row r="50" spans="1:16" x14ac:dyDescent="0.2">
      <c r="A50" s="30" t="s">
        <v>50</v>
      </c>
      <c r="E50" s="29" t="s">
        <v>596</v>
      </c>
    </row>
    <row r="51" spans="1:16" x14ac:dyDescent="0.2">
      <c r="A51" s="17" t="s">
        <v>44</v>
      </c>
      <c r="B51" s="21" t="s">
        <v>134</v>
      </c>
      <c r="C51" s="21" t="s">
        <v>119</v>
      </c>
      <c r="D51" s="17" t="s">
        <v>23</v>
      </c>
      <c r="E51" s="22" t="s">
        <v>120</v>
      </c>
      <c r="F51" s="23" t="s">
        <v>102</v>
      </c>
      <c r="G51" s="24">
        <v>16.5</v>
      </c>
      <c r="H51" s="25"/>
      <c r="I51" s="25">
        <f>ROUND(ROUND(H51,2)*ROUND(G51,3),2)</f>
        <v>0</v>
      </c>
      <c r="O51">
        <f>(I51*21)/100</f>
        <v>0</v>
      </c>
      <c r="P51" t="s">
        <v>22</v>
      </c>
    </row>
    <row r="52" spans="1:16" ht="25.5" x14ac:dyDescent="0.2">
      <c r="A52" s="26" t="s">
        <v>48</v>
      </c>
      <c r="E52" s="27" t="s">
        <v>597</v>
      </c>
    </row>
    <row r="53" spans="1:16" ht="25.5" x14ac:dyDescent="0.2">
      <c r="A53" s="30" t="s">
        <v>50</v>
      </c>
      <c r="E53" s="29" t="s">
        <v>598</v>
      </c>
    </row>
    <row r="54" spans="1:16" x14ac:dyDescent="0.2">
      <c r="A54" s="17" t="s">
        <v>44</v>
      </c>
      <c r="B54" s="21" t="s">
        <v>139</v>
      </c>
      <c r="C54" s="21" t="s">
        <v>124</v>
      </c>
      <c r="D54" s="17" t="s">
        <v>23</v>
      </c>
      <c r="E54" s="22" t="s">
        <v>125</v>
      </c>
      <c r="F54" s="23" t="s">
        <v>126</v>
      </c>
      <c r="G54" s="24">
        <v>249.78</v>
      </c>
      <c r="H54" s="25"/>
      <c r="I54" s="25">
        <f>ROUND(ROUND(H54,2)*ROUND(G54,3),2)</f>
        <v>0</v>
      </c>
      <c r="O54">
        <f>(I54*21)/100</f>
        <v>0</v>
      </c>
      <c r="P54" t="s">
        <v>22</v>
      </c>
    </row>
    <row r="55" spans="1:16" ht="38.25" x14ac:dyDescent="0.2">
      <c r="A55" s="26" t="s">
        <v>48</v>
      </c>
      <c r="E55" s="27" t="s">
        <v>127</v>
      </c>
    </row>
    <row r="56" spans="1:16" ht="38.25" x14ac:dyDescent="0.2">
      <c r="A56" s="30" t="s">
        <v>50</v>
      </c>
      <c r="E56" s="29" t="s">
        <v>599</v>
      </c>
    </row>
    <row r="57" spans="1:16" x14ac:dyDescent="0.2">
      <c r="A57" s="17" t="s">
        <v>44</v>
      </c>
      <c r="B57" s="21" t="s">
        <v>143</v>
      </c>
      <c r="C57" s="21" t="s">
        <v>130</v>
      </c>
      <c r="D57" s="17" t="s">
        <v>23</v>
      </c>
      <c r="E57" s="22" t="s">
        <v>131</v>
      </c>
      <c r="F57" s="23" t="s">
        <v>126</v>
      </c>
      <c r="G57" s="24">
        <v>3.5270000000000001</v>
      </c>
      <c r="H57" s="25"/>
      <c r="I57" s="25">
        <f>ROUND(ROUND(H57,2)*ROUND(G57,3),2)</f>
        <v>0</v>
      </c>
      <c r="O57">
        <f>(I57*21)/100</f>
        <v>0</v>
      </c>
      <c r="P57" t="s">
        <v>22</v>
      </c>
    </row>
    <row r="58" spans="1:16" x14ac:dyDescent="0.2">
      <c r="A58" s="26" t="s">
        <v>48</v>
      </c>
      <c r="E58" s="27" t="s">
        <v>132</v>
      </c>
    </row>
    <row r="59" spans="1:16" x14ac:dyDescent="0.2">
      <c r="A59" s="30" t="s">
        <v>50</v>
      </c>
      <c r="E59" s="29" t="s">
        <v>600</v>
      </c>
    </row>
    <row r="60" spans="1:16" x14ac:dyDescent="0.2">
      <c r="A60" s="17" t="s">
        <v>44</v>
      </c>
      <c r="B60" s="21" t="s">
        <v>148</v>
      </c>
      <c r="C60" s="21" t="s">
        <v>135</v>
      </c>
      <c r="D60" s="17" t="s">
        <v>23</v>
      </c>
      <c r="E60" s="22" t="s">
        <v>136</v>
      </c>
      <c r="F60" s="23" t="s">
        <v>126</v>
      </c>
      <c r="G60" s="24">
        <v>804.23299999999995</v>
      </c>
      <c r="H60" s="25"/>
      <c r="I60" s="25">
        <f>ROUND(ROUND(H60,2)*ROUND(G60,3),2)</f>
        <v>0</v>
      </c>
      <c r="O60">
        <f>(I60*21)/100</f>
        <v>0</v>
      </c>
      <c r="P60" t="s">
        <v>22</v>
      </c>
    </row>
    <row r="61" spans="1:16" ht="38.25" x14ac:dyDescent="0.2">
      <c r="A61" s="26" t="s">
        <v>48</v>
      </c>
      <c r="E61" s="27" t="s">
        <v>137</v>
      </c>
    </row>
    <row r="62" spans="1:16" ht="102" x14ac:dyDescent="0.2">
      <c r="A62" s="30" t="s">
        <v>50</v>
      </c>
      <c r="E62" s="29" t="s">
        <v>601</v>
      </c>
    </row>
    <row r="63" spans="1:16" x14ac:dyDescent="0.2">
      <c r="A63" s="17" t="s">
        <v>44</v>
      </c>
      <c r="B63" s="21" t="s">
        <v>153</v>
      </c>
      <c r="C63" s="21" t="s">
        <v>140</v>
      </c>
      <c r="D63" s="17" t="s">
        <v>23</v>
      </c>
      <c r="E63" s="22" t="s">
        <v>141</v>
      </c>
      <c r="F63" s="23" t="s">
        <v>126</v>
      </c>
      <c r="G63" s="24">
        <v>804.23299999999995</v>
      </c>
      <c r="H63" s="25"/>
      <c r="I63" s="25">
        <f>ROUND(ROUND(H63,2)*ROUND(G63,3),2)</f>
        <v>0</v>
      </c>
      <c r="O63">
        <f>(I63*21)/100</f>
        <v>0</v>
      </c>
      <c r="P63" t="s">
        <v>22</v>
      </c>
    </row>
    <row r="64" spans="1:16" ht="38.25" x14ac:dyDescent="0.2">
      <c r="A64" s="26" t="s">
        <v>48</v>
      </c>
      <c r="E64" s="27" t="s">
        <v>142</v>
      </c>
    </row>
    <row r="65" spans="1:16" x14ac:dyDescent="0.2">
      <c r="A65" s="30" t="s">
        <v>50</v>
      </c>
      <c r="E65" s="29" t="s">
        <v>23</v>
      </c>
    </row>
    <row r="66" spans="1:16" x14ac:dyDescent="0.2">
      <c r="A66" s="17" t="s">
        <v>44</v>
      </c>
      <c r="B66" s="21" t="s">
        <v>157</v>
      </c>
      <c r="C66" s="21" t="s">
        <v>144</v>
      </c>
      <c r="D66" s="17" t="s">
        <v>23</v>
      </c>
      <c r="E66" s="22" t="s">
        <v>145</v>
      </c>
      <c r="F66" s="23" t="s">
        <v>126</v>
      </c>
      <c r="G66" s="24">
        <v>344.67099999999999</v>
      </c>
      <c r="H66" s="25"/>
      <c r="I66" s="25">
        <f>ROUND(ROUND(H66,2)*ROUND(G66,3),2)</f>
        <v>0</v>
      </c>
      <c r="O66">
        <f>(I66*21)/100</f>
        <v>0</v>
      </c>
      <c r="P66" t="s">
        <v>22</v>
      </c>
    </row>
    <row r="67" spans="1:16" ht="38.25" x14ac:dyDescent="0.2">
      <c r="A67" s="26" t="s">
        <v>48</v>
      </c>
      <c r="E67" s="27" t="s">
        <v>146</v>
      </c>
    </row>
    <row r="68" spans="1:16" ht="102" x14ac:dyDescent="0.2">
      <c r="A68" s="30" t="s">
        <v>50</v>
      </c>
      <c r="E68" s="29" t="s">
        <v>602</v>
      </c>
    </row>
    <row r="69" spans="1:16" x14ac:dyDescent="0.2">
      <c r="A69" s="17" t="s">
        <v>44</v>
      </c>
      <c r="B69" s="21" t="s">
        <v>161</v>
      </c>
      <c r="C69" s="21" t="s">
        <v>149</v>
      </c>
      <c r="D69" s="17" t="s">
        <v>23</v>
      </c>
      <c r="E69" s="22" t="s">
        <v>150</v>
      </c>
      <c r="F69" s="23" t="s">
        <v>76</v>
      </c>
      <c r="G69" s="24">
        <v>2174.56</v>
      </c>
      <c r="H69" s="25"/>
      <c r="I69" s="25">
        <f>ROUND(ROUND(H69,2)*ROUND(G69,3),2)</f>
        <v>0</v>
      </c>
      <c r="O69">
        <f>(I69*21)/100</f>
        <v>0</v>
      </c>
      <c r="P69" t="s">
        <v>22</v>
      </c>
    </row>
    <row r="70" spans="1:16" ht="25.5" x14ac:dyDescent="0.2">
      <c r="A70" s="26" t="s">
        <v>48</v>
      </c>
      <c r="E70" s="27" t="s">
        <v>151</v>
      </c>
    </row>
    <row r="71" spans="1:16" x14ac:dyDescent="0.2">
      <c r="A71" s="30" t="s">
        <v>50</v>
      </c>
      <c r="E71" s="29" t="s">
        <v>603</v>
      </c>
    </row>
    <row r="72" spans="1:16" x14ac:dyDescent="0.2">
      <c r="A72" s="17" t="s">
        <v>44</v>
      </c>
      <c r="B72" s="21" t="s">
        <v>165</v>
      </c>
      <c r="C72" s="21" t="s">
        <v>604</v>
      </c>
      <c r="D72" s="17" t="s">
        <v>23</v>
      </c>
      <c r="E72" s="22" t="s">
        <v>605</v>
      </c>
      <c r="F72" s="23" t="s">
        <v>76</v>
      </c>
      <c r="G72" s="24">
        <v>20.329999999999998</v>
      </c>
      <c r="H72" s="25"/>
      <c r="I72" s="25">
        <f>ROUND(ROUND(H72,2)*ROUND(G72,3),2)</f>
        <v>0</v>
      </c>
      <c r="O72">
        <f>(I72*21)/100</f>
        <v>0</v>
      </c>
      <c r="P72" t="s">
        <v>22</v>
      </c>
    </row>
    <row r="73" spans="1:16" ht="25.5" x14ac:dyDescent="0.2">
      <c r="A73" s="26" t="s">
        <v>48</v>
      </c>
      <c r="E73" s="27" t="s">
        <v>606</v>
      </c>
    </row>
    <row r="74" spans="1:16" x14ac:dyDescent="0.2">
      <c r="A74" s="30" t="s">
        <v>50</v>
      </c>
      <c r="E74" s="29" t="s">
        <v>607</v>
      </c>
    </row>
    <row r="75" spans="1:16" x14ac:dyDescent="0.2">
      <c r="A75" s="17" t="s">
        <v>44</v>
      </c>
      <c r="B75" s="21" t="s">
        <v>170</v>
      </c>
      <c r="C75" s="21" t="s">
        <v>154</v>
      </c>
      <c r="D75" s="17" t="s">
        <v>23</v>
      </c>
      <c r="E75" s="22" t="s">
        <v>155</v>
      </c>
      <c r="F75" s="23" t="s">
        <v>76</v>
      </c>
      <c r="G75" s="24">
        <v>2174.56</v>
      </c>
      <c r="H75" s="25"/>
      <c r="I75" s="25">
        <f>ROUND(ROUND(H75,2)*ROUND(G75,3),2)</f>
        <v>0</v>
      </c>
      <c r="O75">
        <f>(I75*21)/100</f>
        <v>0</v>
      </c>
      <c r="P75" t="s">
        <v>22</v>
      </c>
    </row>
    <row r="76" spans="1:16" ht="25.5" x14ac:dyDescent="0.2">
      <c r="A76" s="26" t="s">
        <v>48</v>
      </c>
      <c r="E76" s="27" t="s">
        <v>608</v>
      </c>
    </row>
    <row r="77" spans="1:16" x14ac:dyDescent="0.2">
      <c r="A77" s="30" t="s">
        <v>50</v>
      </c>
      <c r="E77" s="29" t="s">
        <v>603</v>
      </c>
    </row>
    <row r="78" spans="1:16" x14ac:dyDescent="0.2">
      <c r="A78" s="17" t="s">
        <v>44</v>
      </c>
      <c r="B78" s="21" t="s">
        <v>175</v>
      </c>
      <c r="C78" s="21" t="s">
        <v>609</v>
      </c>
      <c r="D78" s="17" t="s">
        <v>23</v>
      </c>
      <c r="E78" s="22" t="s">
        <v>610</v>
      </c>
      <c r="F78" s="23" t="s">
        <v>76</v>
      </c>
      <c r="G78" s="24">
        <v>20.329999999999998</v>
      </c>
      <c r="H78" s="25"/>
      <c r="I78" s="25">
        <f>ROUND(ROUND(H78,2)*ROUND(G78,3),2)</f>
        <v>0</v>
      </c>
      <c r="O78">
        <f>(I78*21)/100</f>
        <v>0</v>
      </c>
      <c r="P78" t="s">
        <v>22</v>
      </c>
    </row>
    <row r="79" spans="1:16" ht="25.5" x14ac:dyDescent="0.2">
      <c r="A79" s="26" t="s">
        <v>48</v>
      </c>
      <c r="E79" s="27" t="s">
        <v>611</v>
      </c>
    </row>
    <row r="80" spans="1:16" x14ac:dyDescent="0.2">
      <c r="A80" s="30" t="s">
        <v>50</v>
      </c>
      <c r="E80" s="29" t="s">
        <v>607</v>
      </c>
    </row>
    <row r="81" spans="1:16" x14ac:dyDescent="0.2">
      <c r="A81" s="17" t="s">
        <v>44</v>
      </c>
      <c r="B81" s="21" t="s">
        <v>179</v>
      </c>
      <c r="C81" s="21" t="s">
        <v>158</v>
      </c>
      <c r="D81" s="17" t="s">
        <v>23</v>
      </c>
      <c r="E81" s="22" t="s">
        <v>159</v>
      </c>
      <c r="F81" s="23" t="s">
        <v>126</v>
      </c>
      <c r="G81" s="24">
        <v>804.23299999999995</v>
      </c>
      <c r="H81" s="25"/>
      <c r="I81" s="25">
        <f>ROUND(ROUND(H81,2)*ROUND(G81,3),2)</f>
        <v>0</v>
      </c>
      <c r="O81">
        <f>(I81*21)/100</f>
        <v>0</v>
      </c>
      <c r="P81" t="s">
        <v>22</v>
      </c>
    </row>
    <row r="82" spans="1:16" ht="25.5" x14ac:dyDescent="0.2">
      <c r="A82" s="26" t="s">
        <v>48</v>
      </c>
      <c r="E82" s="27" t="s">
        <v>160</v>
      </c>
    </row>
    <row r="83" spans="1:16" x14ac:dyDescent="0.2">
      <c r="A83" s="30" t="s">
        <v>50</v>
      </c>
      <c r="E83" s="29" t="s">
        <v>23</v>
      </c>
    </row>
    <row r="84" spans="1:16" x14ac:dyDescent="0.2">
      <c r="A84" s="17" t="s">
        <v>44</v>
      </c>
      <c r="B84" s="21" t="s">
        <v>184</v>
      </c>
      <c r="C84" s="21" t="s">
        <v>162</v>
      </c>
      <c r="D84" s="17" t="s">
        <v>23</v>
      </c>
      <c r="E84" s="22" t="s">
        <v>163</v>
      </c>
      <c r="F84" s="23" t="s">
        <v>126</v>
      </c>
      <c r="G84" s="24">
        <v>332.721</v>
      </c>
      <c r="H84" s="25"/>
      <c r="I84" s="25">
        <f>ROUND(ROUND(H84,2)*ROUND(G84,3),2)</f>
        <v>0</v>
      </c>
      <c r="O84">
        <f>(I84*21)/100</f>
        <v>0</v>
      </c>
      <c r="P84" t="s">
        <v>22</v>
      </c>
    </row>
    <row r="85" spans="1:16" ht="25.5" x14ac:dyDescent="0.2">
      <c r="A85" s="26" t="s">
        <v>48</v>
      </c>
      <c r="E85" s="27" t="s">
        <v>164</v>
      </c>
    </row>
    <row r="86" spans="1:16" x14ac:dyDescent="0.2">
      <c r="A86" s="30" t="s">
        <v>50</v>
      </c>
      <c r="E86" s="29" t="s">
        <v>612</v>
      </c>
    </row>
    <row r="87" spans="1:16" x14ac:dyDescent="0.2">
      <c r="A87" s="17" t="s">
        <v>44</v>
      </c>
      <c r="B87" s="21" t="s">
        <v>187</v>
      </c>
      <c r="C87" s="21" t="s">
        <v>613</v>
      </c>
      <c r="D87" s="17" t="s">
        <v>23</v>
      </c>
      <c r="E87" s="22" t="s">
        <v>614</v>
      </c>
      <c r="F87" s="23" t="s">
        <v>126</v>
      </c>
      <c r="G87" s="24">
        <v>11.95</v>
      </c>
      <c r="H87" s="25"/>
      <c r="I87" s="25">
        <f>ROUND(ROUND(H87,2)*ROUND(G87,3),2)</f>
        <v>0</v>
      </c>
      <c r="O87">
        <f>(I87*21)/100</f>
        <v>0</v>
      </c>
      <c r="P87" t="s">
        <v>22</v>
      </c>
    </row>
    <row r="88" spans="1:16" ht="25.5" x14ac:dyDescent="0.2">
      <c r="A88" s="26" t="s">
        <v>48</v>
      </c>
      <c r="E88" s="27" t="s">
        <v>615</v>
      </c>
    </row>
    <row r="89" spans="1:16" x14ac:dyDescent="0.2">
      <c r="A89" s="30" t="s">
        <v>50</v>
      </c>
      <c r="E89" s="29" t="s">
        <v>23</v>
      </c>
    </row>
    <row r="90" spans="1:16" x14ac:dyDescent="0.2">
      <c r="A90" s="17" t="s">
        <v>44</v>
      </c>
      <c r="B90" s="21" t="s">
        <v>193</v>
      </c>
      <c r="C90" s="21" t="s">
        <v>171</v>
      </c>
      <c r="D90" s="17" t="s">
        <v>23</v>
      </c>
      <c r="E90" s="22" t="s">
        <v>172</v>
      </c>
      <c r="F90" s="23" t="s">
        <v>126</v>
      </c>
      <c r="G90" s="24">
        <v>804.23299999999995</v>
      </c>
      <c r="H90" s="25"/>
      <c r="I90" s="25">
        <f>ROUND(ROUND(H90,2)*ROUND(G90,3),2)</f>
        <v>0</v>
      </c>
      <c r="O90">
        <f>(I90*21)/100</f>
        <v>0</v>
      </c>
      <c r="P90" t="s">
        <v>22</v>
      </c>
    </row>
    <row r="91" spans="1:16" ht="38.25" x14ac:dyDescent="0.2">
      <c r="A91" s="26" t="s">
        <v>48</v>
      </c>
      <c r="E91" s="27" t="s">
        <v>173</v>
      </c>
    </row>
    <row r="92" spans="1:16" x14ac:dyDescent="0.2">
      <c r="A92" s="30" t="s">
        <v>50</v>
      </c>
      <c r="E92" s="29" t="s">
        <v>23</v>
      </c>
    </row>
    <row r="93" spans="1:16" x14ac:dyDescent="0.2">
      <c r="A93" s="17" t="s">
        <v>44</v>
      </c>
      <c r="B93" s="21" t="s">
        <v>197</v>
      </c>
      <c r="C93" s="21" t="s">
        <v>176</v>
      </c>
      <c r="D93" s="17" t="s">
        <v>23</v>
      </c>
      <c r="E93" s="22" t="s">
        <v>177</v>
      </c>
      <c r="F93" s="23" t="s">
        <v>126</v>
      </c>
      <c r="G93" s="24">
        <v>35.506999999999998</v>
      </c>
      <c r="H93" s="25"/>
      <c r="I93" s="25">
        <f>ROUND(ROUND(H93,2)*ROUND(G93,3),2)</f>
        <v>0</v>
      </c>
      <c r="O93">
        <f>(I93*21)/100</f>
        <v>0</v>
      </c>
      <c r="P93" t="s">
        <v>22</v>
      </c>
    </row>
    <row r="94" spans="1:16" ht="38.25" x14ac:dyDescent="0.2">
      <c r="A94" s="26" t="s">
        <v>48</v>
      </c>
      <c r="E94" s="27" t="s">
        <v>616</v>
      </c>
    </row>
    <row r="95" spans="1:16" x14ac:dyDescent="0.2">
      <c r="A95" s="30" t="s">
        <v>50</v>
      </c>
      <c r="E95" s="29" t="s">
        <v>617</v>
      </c>
    </row>
    <row r="96" spans="1:16" x14ac:dyDescent="0.2">
      <c r="A96" s="17" t="s">
        <v>44</v>
      </c>
      <c r="B96" s="21" t="s">
        <v>203</v>
      </c>
      <c r="C96" s="21" t="s">
        <v>618</v>
      </c>
      <c r="D96" s="17" t="s">
        <v>23</v>
      </c>
      <c r="E96" s="22" t="s">
        <v>619</v>
      </c>
      <c r="F96" s="23" t="s">
        <v>126</v>
      </c>
      <c r="G96" s="24">
        <v>309.16399999999999</v>
      </c>
      <c r="H96" s="25"/>
      <c r="I96" s="25">
        <f>ROUND(ROUND(H96,2)*ROUND(G96,3),2)</f>
        <v>0</v>
      </c>
      <c r="O96">
        <f>(I96*21)/100</f>
        <v>0</v>
      </c>
      <c r="P96" t="s">
        <v>22</v>
      </c>
    </row>
    <row r="97" spans="1:16" ht="38.25" x14ac:dyDescent="0.2">
      <c r="A97" s="26" t="s">
        <v>48</v>
      </c>
      <c r="E97" s="27" t="s">
        <v>620</v>
      </c>
    </row>
    <row r="98" spans="1:16" x14ac:dyDescent="0.2">
      <c r="A98" s="30" t="s">
        <v>50</v>
      </c>
      <c r="E98" s="29" t="s">
        <v>621</v>
      </c>
    </row>
    <row r="99" spans="1:16" x14ac:dyDescent="0.2">
      <c r="A99" s="17" t="s">
        <v>44</v>
      </c>
      <c r="B99" s="21" t="s">
        <v>208</v>
      </c>
      <c r="C99" s="21" t="s">
        <v>180</v>
      </c>
      <c r="D99" s="17" t="s">
        <v>80</v>
      </c>
      <c r="E99" s="22" t="s">
        <v>181</v>
      </c>
      <c r="F99" s="23" t="s">
        <v>126</v>
      </c>
      <c r="G99" s="24">
        <v>1446.1</v>
      </c>
      <c r="H99" s="25"/>
      <c r="I99" s="25">
        <f>ROUND(ROUND(H99,2)*ROUND(G99,3),2)</f>
        <v>0</v>
      </c>
      <c r="O99">
        <f>(I99*21)/100</f>
        <v>0</v>
      </c>
      <c r="P99" t="s">
        <v>22</v>
      </c>
    </row>
    <row r="100" spans="1:16" ht="25.5" x14ac:dyDescent="0.2">
      <c r="A100" s="26" t="s">
        <v>48</v>
      </c>
      <c r="E100" s="27" t="s">
        <v>182</v>
      </c>
    </row>
    <row r="101" spans="1:16" ht="25.5" x14ac:dyDescent="0.2">
      <c r="A101" s="30" t="s">
        <v>50</v>
      </c>
      <c r="E101" s="29" t="s">
        <v>622</v>
      </c>
    </row>
    <row r="102" spans="1:16" x14ac:dyDescent="0.2">
      <c r="A102" s="17" t="s">
        <v>44</v>
      </c>
      <c r="B102" s="21" t="s">
        <v>230</v>
      </c>
      <c r="C102" s="21" t="s">
        <v>180</v>
      </c>
      <c r="D102" s="17" t="s">
        <v>84</v>
      </c>
      <c r="E102" s="22" t="s">
        <v>181</v>
      </c>
      <c r="F102" s="23" t="s">
        <v>126</v>
      </c>
      <c r="G102" s="24">
        <v>606.36</v>
      </c>
      <c r="H102" s="25"/>
      <c r="I102" s="25">
        <f>ROUND(ROUND(H102,2)*ROUND(G102,3),2)</f>
        <v>0</v>
      </c>
      <c r="O102">
        <f>(I102*21)/100</f>
        <v>0</v>
      </c>
      <c r="P102" t="s">
        <v>22</v>
      </c>
    </row>
    <row r="103" spans="1:16" ht="25.5" x14ac:dyDescent="0.2">
      <c r="A103" s="26" t="s">
        <v>48</v>
      </c>
      <c r="E103" s="27" t="s">
        <v>185</v>
      </c>
    </row>
    <row r="104" spans="1:16" ht="25.5" x14ac:dyDescent="0.2">
      <c r="A104" s="30" t="s">
        <v>50</v>
      </c>
      <c r="E104" s="29" t="s">
        <v>623</v>
      </c>
    </row>
    <row r="105" spans="1:16" x14ac:dyDescent="0.2">
      <c r="A105" s="17" t="s">
        <v>44</v>
      </c>
      <c r="B105" s="21" t="s">
        <v>235</v>
      </c>
      <c r="C105" s="21" t="s">
        <v>188</v>
      </c>
      <c r="D105" s="17" t="s">
        <v>23</v>
      </c>
      <c r="E105" s="22" t="s">
        <v>189</v>
      </c>
      <c r="F105" s="23" t="s">
        <v>190</v>
      </c>
      <c r="G105" s="24">
        <v>641.51499999999999</v>
      </c>
      <c r="H105" s="25"/>
      <c r="I105" s="25">
        <f>ROUND(ROUND(H105,2)*ROUND(G105,3),2)</f>
        <v>0</v>
      </c>
      <c r="O105">
        <f>(I105*21)/100</f>
        <v>0</v>
      </c>
      <c r="P105" t="s">
        <v>22</v>
      </c>
    </row>
    <row r="106" spans="1:16" ht="38.25" x14ac:dyDescent="0.2">
      <c r="A106" s="26" t="s">
        <v>48</v>
      </c>
      <c r="E106" s="27" t="s">
        <v>624</v>
      </c>
    </row>
    <row r="107" spans="1:16" x14ac:dyDescent="0.2">
      <c r="A107" s="30" t="s">
        <v>50</v>
      </c>
      <c r="E107" s="29" t="s">
        <v>625</v>
      </c>
    </row>
    <row r="108" spans="1:16" x14ac:dyDescent="0.2">
      <c r="A108" s="17" t="s">
        <v>44</v>
      </c>
      <c r="B108" s="21" t="s">
        <v>240</v>
      </c>
      <c r="C108" s="21" t="s">
        <v>194</v>
      </c>
      <c r="D108" s="17" t="s">
        <v>23</v>
      </c>
      <c r="E108" s="22" t="s">
        <v>195</v>
      </c>
      <c r="F108" s="23" t="s">
        <v>126</v>
      </c>
      <c r="G108" s="24">
        <v>839.74</v>
      </c>
      <c r="H108" s="25"/>
      <c r="I108" s="25">
        <f>ROUND(ROUND(H108,2)*ROUND(G108,3),2)</f>
        <v>0</v>
      </c>
      <c r="O108">
        <f>(I108*21)/100</f>
        <v>0</v>
      </c>
      <c r="P108" t="s">
        <v>22</v>
      </c>
    </row>
    <row r="109" spans="1:16" ht="38.25" x14ac:dyDescent="0.2">
      <c r="A109" s="26" t="s">
        <v>48</v>
      </c>
      <c r="E109" s="27" t="s">
        <v>626</v>
      </c>
    </row>
    <row r="110" spans="1:16" ht="51" x14ac:dyDescent="0.2">
      <c r="A110" s="30" t="s">
        <v>50</v>
      </c>
      <c r="E110" s="29" t="s">
        <v>627</v>
      </c>
    </row>
    <row r="111" spans="1:16" x14ac:dyDescent="0.2">
      <c r="A111" s="17" t="s">
        <v>44</v>
      </c>
      <c r="B111" s="21" t="s">
        <v>246</v>
      </c>
      <c r="C111" s="21" t="s">
        <v>628</v>
      </c>
      <c r="D111" s="17" t="s">
        <v>23</v>
      </c>
      <c r="E111" s="22" t="s">
        <v>629</v>
      </c>
      <c r="F111" s="23" t="s">
        <v>126</v>
      </c>
      <c r="G111" s="24">
        <v>92.2</v>
      </c>
      <c r="H111" s="25"/>
      <c r="I111" s="25">
        <f>ROUND(ROUND(H111,2)*ROUND(G111,3),2)</f>
        <v>0</v>
      </c>
      <c r="O111">
        <f>(I111*21)/100</f>
        <v>0</v>
      </c>
      <c r="P111" t="s">
        <v>22</v>
      </c>
    </row>
    <row r="112" spans="1:16" ht="25.5" x14ac:dyDescent="0.2">
      <c r="A112" s="26" t="s">
        <v>48</v>
      </c>
      <c r="E112" s="27" t="s">
        <v>630</v>
      </c>
    </row>
    <row r="113" spans="1:16" ht="25.5" x14ac:dyDescent="0.2">
      <c r="A113" s="30" t="s">
        <v>50</v>
      </c>
      <c r="E113" s="29" t="s">
        <v>631</v>
      </c>
    </row>
    <row r="114" spans="1:16" x14ac:dyDescent="0.2">
      <c r="A114" s="17" t="s">
        <v>44</v>
      </c>
      <c r="B114" s="21" t="s">
        <v>251</v>
      </c>
      <c r="C114" s="21" t="s">
        <v>198</v>
      </c>
      <c r="D114" s="17" t="s">
        <v>23</v>
      </c>
      <c r="E114" s="22" t="s">
        <v>199</v>
      </c>
      <c r="F114" s="23" t="s">
        <v>126</v>
      </c>
      <c r="G114" s="24">
        <v>120.37</v>
      </c>
      <c r="H114" s="25"/>
      <c r="I114" s="25">
        <f>ROUND(ROUND(H114,2)*ROUND(G114,3),2)</f>
        <v>0</v>
      </c>
      <c r="O114">
        <f>(I114*21)/100</f>
        <v>0</v>
      </c>
      <c r="P114" t="s">
        <v>22</v>
      </c>
    </row>
    <row r="115" spans="1:16" ht="25.5" x14ac:dyDescent="0.2">
      <c r="A115" s="26" t="s">
        <v>48</v>
      </c>
      <c r="E115" s="27" t="s">
        <v>632</v>
      </c>
    </row>
    <row r="116" spans="1:16" ht="51" x14ac:dyDescent="0.2">
      <c r="A116" s="30" t="s">
        <v>50</v>
      </c>
      <c r="E116" s="29" t="s">
        <v>633</v>
      </c>
    </row>
    <row r="117" spans="1:16" x14ac:dyDescent="0.2">
      <c r="A117" s="17" t="s">
        <v>44</v>
      </c>
      <c r="B117" s="21" t="s">
        <v>256</v>
      </c>
      <c r="C117" s="21" t="s">
        <v>634</v>
      </c>
      <c r="D117" s="17" t="s">
        <v>80</v>
      </c>
      <c r="E117" s="22" t="s">
        <v>635</v>
      </c>
      <c r="F117" s="23" t="s">
        <v>126</v>
      </c>
      <c r="G117" s="24">
        <v>112.506</v>
      </c>
      <c r="H117" s="25"/>
      <c r="I117" s="25">
        <f>ROUND(ROUND(H117,2)*ROUND(G117,3),2)</f>
        <v>0</v>
      </c>
      <c r="O117">
        <f>(I117*21)/100</f>
        <v>0</v>
      </c>
      <c r="P117" t="s">
        <v>22</v>
      </c>
    </row>
    <row r="118" spans="1:16" ht="51" x14ac:dyDescent="0.2">
      <c r="A118" s="26" t="s">
        <v>48</v>
      </c>
      <c r="E118" s="27" t="s">
        <v>636</v>
      </c>
    </row>
    <row r="119" spans="1:16" x14ac:dyDescent="0.2">
      <c r="A119" s="30" t="s">
        <v>50</v>
      </c>
      <c r="E119" s="29" t="s">
        <v>23</v>
      </c>
    </row>
    <row r="120" spans="1:16" x14ac:dyDescent="0.2">
      <c r="A120" s="17" t="s">
        <v>44</v>
      </c>
      <c r="B120" s="21" t="s">
        <v>259</v>
      </c>
      <c r="C120" s="21" t="s">
        <v>634</v>
      </c>
      <c r="D120" s="17" t="s">
        <v>84</v>
      </c>
      <c r="E120" s="22" t="s">
        <v>635</v>
      </c>
      <c r="F120" s="23" t="s">
        <v>126</v>
      </c>
      <c r="G120" s="24">
        <v>7.8639999999999999</v>
      </c>
      <c r="H120" s="25"/>
      <c r="I120" s="25">
        <f>ROUND(ROUND(H120,2)*ROUND(G120,3),2)</f>
        <v>0</v>
      </c>
      <c r="O120">
        <f>(I120*21)/100</f>
        <v>0</v>
      </c>
      <c r="P120" t="s">
        <v>22</v>
      </c>
    </row>
    <row r="121" spans="1:16" ht="51" x14ac:dyDescent="0.2">
      <c r="A121" s="26" t="s">
        <v>48</v>
      </c>
      <c r="E121" s="27" t="s">
        <v>637</v>
      </c>
    </row>
    <row r="122" spans="1:16" x14ac:dyDescent="0.2">
      <c r="A122" s="30" t="s">
        <v>50</v>
      </c>
      <c r="E122" s="29" t="s">
        <v>23</v>
      </c>
    </row>
    <row r="123" spans="1:16" ht="25.5" x14ac:dyDescent="0.2">
      <c r="A123" s="17" t="s">
        <v>44</v>
      </c>
      <c r="B123" s="21" t="s">
        <v>263</v>
      </c>
      <c r="C123" s="21" t="s">
        <v>209</v>
      </c>
      <c r="D123" s="17" t="s">
        <v>23</v>
      </c>
      <c r="E123" s="22" t="s">
        <v>210</v>
      </c>
      <c r="F123" s="23" t="s">
        <v>76</v>
      </c>
      <c r="G123" s="24">
        <v>23.510999999999999</v>
      </c>
      <c r="H123" s="25"/>
      <c r="I123" s="25">
        <f>ROUND(ROUND(H123,2)*ROUND(G123,3),2)</f>
        <v>0</v>
      </c>
      <c r="O123">
        <f>(I123*21)/100</f>
        <v>0</v>
      </c>
      <c r="P123" t="s">
        <v>22</v>
      </c>
    </row>
    <row r="124" spans="1:16" ht="25.5" x14ac:dyDescent="0.2">
      <c r="A124" s="26" t="s">
        <v>48</v>
      </c>
      <c r="E124" s="27" t="s">
        <v>211</v>
      </c>
    </row>
    <row r="125" spans="1:16" x14ac:dyDescent="0.2">
      <c r="A125" s="30" t="s">
        <v>50</v>
      </c>
      <c r="E125" s="29" t="s">
        <v>638</v>
      </c>
    </row>
    <row r="126" spans="1:16" x14ac:dyDescent="0.2">
      <c r="A126" s="17" t="s">
        <v>44</v>
      </c>
      <c r="B126" s="21" t="s">
        <v>639</v>
      </c>
      <c r="C126" s="21" t="s">
        <v>214</v>
      </c>
      <c r="D126" s="17" t="s">
        <v>23</v>
      </c>
      <c r="E126" s="22" t="s">
        <v>215</v>
      </c>
      <c r="F126" s="23" t="s">
        <v>126</v>
      </c>
      <c r="G126" s="24">
        <v>804.23299999999995</v>
      </c>
      <c r="H126" s="25"/>
      <c r="I126" s="25">
        <f>ROUND(ROUND(H126,2)*ROUND(G126,3),2)</f>
        <v>0</v>
      </c>
      <c r="O126">
        <f>(I126*21)/100</f>
        <v>0</v>
      </c>
      <c r="P126" t="s">
        <v>22</v>
      </c>
    </row>
    <row r="127" spans="1:16" ht="25.5" x14ac:dyDescent="0.2">
      <c r="A127" s="26" t="s">
        <v>48</v>
      </c>
      <c r="E127" s="27" t="s">
        <v>216</v>
      </c>
    </row>
    <row r="128" spans="1:16" x14ac:dyDescent="0.2">
      <c r="A128" s="30" t="s">
        <v>50</v>
      </c>
      <c r="E128" s="29" t="s">
        <v>23</v>
      </c>
    </row>
    <row r="129" spans="1:18" x14ac:dyDescent="0.2">
      <c r="A129" s="17" t="s">
        <v>44</v>
      </c>
      <c r="B129" s="21" t="s">
        <v>640</v>
      </c>
      <c r="C129" s="21" t="s">
        <v>218</v>
      </c>
      <c r="D129" s="17" t="s">
        <v>23</v>
      </c>
      <c r="E129" s="22" t="s">
        <v>215</v>
      </c>
      <c r="F129" s="23" t="s">
        <v>126</v>
      </c>
      <c r="G129" s="24">
        <v>804.23299999999995</v>
      </c>
      <c r="H129" s="25"/>
      <c r="I129" s="25">
        <f>ROUND(ROUND(H129,2)*ROUND(G129,3),2)</f>
        <v>0</v>
      </c>
      <c r="O129">
        <f>(I129*21)/100</f>
        <v>0</v>
      </c>
      <c r="P129" t="s">
        <v>22</v>
      </c>
    </row>
    <row r="130" spans="1:18" ht="25.5" x14ac:dyDescent="0.2">
      <c r="A130" s="26" t="s">
        <v>48</v>
      </c>
      <c r="E130" s="27" t="s">
        <v>219</v>
      </c>
    </row>
    <row r="131" spans="1:18" x14ac:dyDescent="0.2">
      <c r="A131" s="30" t="s">
        <v>50</v>
      </c>
      <c r="E131" s="29" t="s">
        <v>23</v>
      </c>
    </row>
    <row r="132" spans="1:18" x14ac:dyDescent="0.2">
      <c r="A132" s="17" t="s">
        <v>44</v>
      </c>
      <c r="B132" s="21" t="s">
        <v>641</v>
      </c>
      <c r="C132" s="21" t="s">
        <v>221</v>
      </c>
      <c r="D132" s="17" t="s">
        <v>23</v>
      </c>
      <c r="E132" s="22" t="s">
        <v>226</v>
      </c>
      <c r="F132" s="23" t="s">
        <v>126</v>
      </c>
      <c r="G132" s="24">
        <v>344.67099999999999</v>
      </c>
      <c r="H132" s="25"/>
      <c r="I132" s="25">
        <f>ROUND(ROUND(H132,2)*ROUND(G132,3),2)</f>
        <v>0</v>
      </c>
      <c r="O132">
        <f>(I132*21)/100</f>
        <v>0</v>
      </c>
      <c r="P132" t="s">
        <v>22</v>
      </c>
    </row>
    <row r="133" spans="1:18" ht="25.5" x14ac:dyDescent="0.2">
      <c r="A133" s="26" t="s">
        <v>48</v>
      </c>
      <c r="E133" s="27" t="s">
        <v>216</v>
      </c>
    </row>
    <row r="134" spans="1:18" x14ac:dyDescent="0.2">
      <c r="A134" s="30" t="s">
        <v>50</v>
      </c>
      <c r="E134" s="29" t="s">
        <v>23</v>
      </c>
    </row>
    <row r="135" spans="1:18" x14ac:dyDescent="0.2">
      <c r="A135" s="17" t="s">
        <v>44</v>
      </c>
      <c r="B135" s="21" t="s">
        <v>642</v>
      </c>
      <c r="C135" s="21" t="s">
        <v>225</v>
      </c>
      <c r="D135" s="17" t="s">
        <v>23</v>
      </c>
      <c r="E135" s="22" t="s">
        <v>226</v>
      </c>
      <c r="F135" s="23" t="s">
        <v>126</v>
      </c>
      <c r="G135" s="24">
        <v>35.506999999999998</v>
      </c>
      <c r="H135" s="25"/>
      <c r="I135" s="25">
        <f>ROUND(ROUND(H135,2)*ROUND(G135,3),2)</f>
        <v>0</v>
      </c>
      <c r="O135">
        <f>(I135*21)/100</f>
        <v>0</v>
      </c>
      <c r="P135" t="s">
        <v>22</v>
      </c>
    </row>
    <row r="136" spans="1:18" ht="25.5" x14ac:dyDescent="0.2">
      <c r="A136" s="26" t="s">
        <v>48</v>
      </c>
      <c r="E136" s="27" t="s">
        <v>219</v>
      </c>
    </row>
    <row r="137" spans="1:18" x14ac:dyDescent="0.2">
      <c r="A137" s="30" t="s">
        <v>50</v>
      </c>
      <c r="E137" s="29" t="s">
        <v>617</v>
      </c>
    </row>
    <row r="138" spans="1:18" x14ac:dyDescent="0.2">
      <c r="A138" s="17" t="s">
        <v>44</v>
      </c>
      <c r="B138" s="21" t="s">
        <v>643</v>
      </c>
      <c r="C138" s="21" t="s">
        <v>228</v>
      </c>
      <c r="D138" s="17" t="s">
        <v>23</v>
      </c>
      <c r="E138" s="22" t="s">
        <v>226</v>
      </c>
      <c r="F138" s="23" t="s">
        <v>126</v>
      </c>
      <c r="G138" s="24">
        <v>309.16399999999999</v>
      </c>
      <c r="H138" s="25"/>
      <c r="I138" s="25">
        <f>ROUND(ROUND(H138,2)*ROUND(G138,3),2)</f>
        <v>0</v>
      </c>
      <c r="O138">
        <f>(I138*21)/100</f>
        <v>0</v>
      </c>
      <c r="P138" t="s">
        <v>22</v>
      </c>
    </row>
    <row r="139" spans="1:18" ht="25.5" x14ac:dyDescent="0.2">
      <c r="A139" s="26" t="s">
        <v>48</v>
      </c>
      <c r="E139" s="27" t="s">
        <v>222</v>
      </c>
    </row>
    <row r="140" spans="1:18" x14ac:dyDescent="0.2">
      <c r="A140" s="28" t="s">
        <v>50</v>
      </c>
      <c r="E140" s="29" t="s">
        <v>644</v>
      </c>
    </row>
    <row r="141" spans="1:18" ht="12.75" customHeight="1" x14ac:dyDescent="0.2">
      <c r="A141" s="5" t="s">
        <v>42</v>
      </c>
      <c r="B141" s="5"/>
      <c r="C141" s="32" t="s">
        <v>21</v>
      </c>
      <c r="D141" s="5"/>
      <c r="E141" s="19" t="s">
        <v>645</v>
      </c>
      <c r="F141" s="5"/>
      <c r="G141" s="5"/>
      <c r="H141" s="5"/>
      <c r="I141" s="33">
        <f>0+Q141</f>
        <v>0</v>
      </c>
      <c r="O141">
        <f>0+R141</f>
        <v>0</v>
      </c>
      <c r="Q141">
        <f>0+I142+I145+I148+I151</f>
        <v>0</v>
      </c>
      <c r="R141">
        <f>0+O142+O145+O148+O151</f>
        <v>0</v>
      </c>
    </row>
    <row r="142" spans="1:18" ht="25.5" x14ac:dyDescent="0.2">
      <c r="A142" s="17" t="s">
        <v>44</v>
      </c>
      <c r="B142" s="21" t="s">
        <v>267</v>
      </c>
      <c r="C142" s="21" t="s">
        <v>646</v>
      </c>
      <c r="D142" s="17" t="s">
        <v>23</v>
      </c>
      <c r="E142" s="22" t="s">
        <v>647</v>
      </c>
      <c r="F142" s="23" t="s">
        <v>126</v>
      </c>
      <c r="G142" s="24">
        <v>6</v>
      </c>
      <c r="H142" s="25"/>
      <c r="I142" s="25">
        <f>ROUND(ROUND(H142,2)*ROUND(G142,3),2)</f>
        <v>0</v>
      </c>
      <c r="O142">
        <f>(I142*21)/100</f>
        <v>0</v>
      </c>
      <c r="P142" t="s">
        <v>22</v>
      </c>
    </row>
    <row r="143" spans="1:18" ht="51" x14ac:dyDescent="0.2">
      <c r="A143" s="26" t="s">
        <v>48</v>
      </c>
      <c r="E143" s="27" t="s">
        <v>648</v>
      </c>
    </row>
    <row r="144" spans="1:18" x14ac:dyDescent="0.2">
      <c r="A144" s="30" t="s">
        <v>50</v>
      </c>
      <c r="E144" s="29" t="s">
        <v>649</v>
      </c>
    </row>
    <row r="145" spans="1:18" ht="25.5" x14ac:dyDescent="0.2">
      <c r="A145" s="17" t="s">
        <v>44</v>
      </c>
      <c r="B145" s="21" t="s">
        <v>271</v>
      </c>
      <c r="C145" s="21" t="s">
        <v>650</v>
      </c>
      <c r="D145" s="17" t="s">
        <v>23</v>
      </c>
      <c r="E145" s="22" t="s">
        <v>651</v>
      </c>
      <c r="F145" s="23" t="s">
        <v>126</v>
      </c>
      <c r="G145" s="24">
        <v>5.8999999999999997E-2</v>
      </c>
      <c r="H145" s="25"/>
      <c r="I145" s="25">
        <f>ROUND(ROUND(H145,2)*ROUND(G145,3),2)</f>
        <v>0</v>
      </c>
      <c r="O145">
        <f>(I145*21)/100</f>
        <v>0</v>
      </c>
      <c r="P145" t="s">
        <v>22</v>
      </c>
    </row>
    <row r="146" spans="1:18" ht="25.5" x14ac:dyDescent="0.2">
      <c r="A146" s="26" t="s">
        <v>48</v>
      </c>
      <c r="E146" s="27" t="s">
        <v>652</v>
      </c>
    </row>
    <row r="147" spans="1:18" x14ac:dyDescent="0.2">
      <c r="A147" s="30" t="s">
        <v>50</v>
      </c>
      <c r="E147" s="29" t="s">
        <v>653</v>
      </c>
    </row>
    <row r="148" spans="1:18" x14ac:dyDescent="0.2">
      <c r="A148" s="17" t="s">
        <v>44</v>
      </c>
      <c r="B148" s="21" t="s">
        <v>275</v>
      </c>
      <c r="C148" s="21" t="s">
        <v>654</v>
      </c>
      <c r="D148" s="17" t="s">
        <v>23</v>
      </c>
      <c r="E148" s="22" t="s">
        <v>655</v>
      </c>
      <c r="F148" s="23" t="s">
        <v>102</v>
      </c>
      <c r="G148" s="24">
        <v>307.36</v>
      </c>
      <c r="H148" s="25"/>
      <c r="I148" s="25">
        <f>ROUND(ROUND(H148,2)*ROUND(G148,3),2)</f>
        <v>0</v>
      </c>
      <c r="O148">
        <f>(I148*21)/100</f>
        <v>0</v>
      </c>
      <c r="P148" t="s">
        <v>22</v>
      </c>
    </row>
    <row r="149" spans="1:18" ht="25.5" x14ac:dyDescent="0.2">
      <c r="A149" s="26" t="s">
        <v>48</v>
      </c>
      <c r="E149" s="27" t="s">
        <v>656</v>
      </c>
    </row>
    <row r="150" spans="1:18" x14ac:dyDescent="0.2">
      <c r="A150" s="30" t="s">
        <v>50</v>
      </c>
      <c r="E150" s="29" t="s">
        <v>657</v>
      </c>
    </row>
    <row r="151" spans="1:18" x14ac:dyDescent="0.2">
      <c r="A151" s="17" t="s">
        <v>44</v>
      </c>
      <c r="B151" s="21" t="s">
        <v>281</v>
      </c>
      <c r="C151" s="21" t="s">
        <v>658</v>
      </c>
      <c r="D151" s="17" t="s">
        <v>23</v>
      </c>
      <c r="E151" s="22" t="s">
        <v>659</v>
      </c>
      <c r="F151" s="23" t="s">
        <v>102</v>
      </c>
      <c r="G151" s="24">
        <v>307.36</v>
      </c>
      <c r="H151" s="25"/>
      <c r="I151" s="25">
        <f>ROUND(ROUND(H151,2)*ROUND(G151,3),2)</f>
        <v>0</v>
      </c>
      <c r="O151">
        <f>(I151*21)/100</f>
        <v>0</v>
      </c>
      <c r="P151" t="s">
        <v>22</v>
      </c>
    </row>
    <row r="152" spans="1:18" ht="51" x14ac:dyDescent="0.2">
      <c r="A152" s="26" t="s">
        <v>48</v>
      </c>
      <c r="E152" s="27" t="s">
        <v>660</v>
      </c>
    </row>
    <row r="153" spans="1:18" x14ac:dyDescent="0.2">
      <c r="A153" s="28" t="s">
        <v>50</v>
      </c>
      <c r="E153" s="29" t="s">
        <v>657</v>
      </c>
    </row>
    <row r="154" spans="1:18" ht="12.75" customHeight="1" x14ac:dyDescent="0.2">
      <c r="A154" s="5" t="s">
        <v>42</v>
      </c>
      <c r="B154" s="5"/>
      <c r="C154" s="32" t="s">
        <v>32</v>
      </c>
      <c r="D154" s="5"/>
      <c r="E154" s="19" t="s">
        <v>229</v>
      </c>
      <c r="F154" s="5"/>
      <c r="G154" s="5"/>
      <c r="H154" s="5"/>
      <c r="I154" s="33">
        <f>0+Q154</f>
        <v>0</v>
      </c>
      <c r="O154">
        <f>0+R154</f>
        <v>0</v>
      </c>
      <c r="Q154">
        <f>0+I155+I158+I161+I164</f>
        <v>0</v>
      </c>
      <c r="R154">
        <f>0+O155+O158+O161+O164</f>
        <v>0</v>
      </c>
    </row>
    <row r="155" spans="1:18" x14ac:dyDescent="0.2">
      <c r="A155" s="17" t="s">
        <v>44</v>
      </c>
      <c r="B155" s="21" t="s">
        <v>286</v>
      </c>
      <c r="C155" s="21" t="s">
        <v>231</v>
      </c>
      <c r="D155" s="17" t="s">
        <v>80</v>
      </c>
      <c r="E155" s="22" t="s">
        <v>232</v>
      </c>
      <c r="F155" s="23" t="s">
        <v>126</v>
      </c>
      <c r="G155" s="24">
        <v>4.3159999999999998</v>
      </c>
      <c r="H155" s="25"/>
      <c r="I155" s="25">
        <f>ROUND(ROUND(H155,2)*ROUND(G155,3),2)</f>
        <v>0</v>
      </c>
      <c r="O155">
        <f>(I155*21)/100</f>
        <v>0</v>
      </c>
      <c r="P155" t="s">
        <v>22</v>
      </c>
    </row>
    <row r="156" spans="1:18" ht="38.25" x14ac:dyDescent="0.2">
      <c r="A156" s="26" t="s">
        <v>48</v>
      </c>
      <c r="E156" s="27" t="s">
        <v>661</v>
      </c>
    </row>
    <row r="157" spans="1:18" x14ac:dyDescent="0.2">
      <c r="A157" s="30" t="s">
        <v>50</v>
      </c>
      <c r="E157" s="29" t="s">
        <v>662</v>
      </c>
    </row>
    <row r="158" spans="1:18" x14ac:dyDescent="0.2">
      <c r="A158" s="17" t="s">
        <v>44</v>
      </c>
      <c r="B158" s="21" t="s">
        <v>290</v>
      </c>
      <c r="C158" s="21" t="s">
        <v>231</v>
      </c>
      <c r="D158" s="17" t="s">
        <v>84</v>
      </c>
      <c r="E158" s="22" t="s">
        <v>232</v>
      </c>
      <c r="F158" s="23" t="s">
        <v>126</v>
      </c>
      <c r="G158" s="24">
        <v>4.4660000000000002</v>
      </c>
      <c r="H158" s="25"/>
      <c r="I158" s="25">
        <f>ROUND(ROUND(H158,2)*ROUND(G158,3),2)</f>
        <v>0</v>
      </c>
      <c r="O158">
        <f>(I158*21)/100</f>
        <v>0</v>
      </c>
      <c r="P158" t="s">
        <v>22</v>
      </c>
    </row>
    <row r="159" spans="1:18" ht="38.25" x14ac:dyDescent="0.2">
      <c r="A159" s="26" t="s">
        <v>48</v>
      </c>
      <c r="E159" s="27" t="s">
        <v>663</v>
      </c>
    </row>
    <row r="160" spans="1:18" x14ac:dyDescent="0.2">
      <c r="A160" s="30" t="s">
        <v>50</v>
      </c>
      <c r="E160" s="29" t="s">
        <v>664</v>
      </c>
    </row>
    <row r="161" spans="1:18" x14ac:dyDescent="0.2">
      <c r="A161" s="17" t="s">
        <v>44</v>
      </c>
      <c r="B161" s="21" t="s">
        <v>294</v>
      </c>
      <c r="C161" s="21" t="s">
        <v>665</v>
      </c>
      <c r="D161" s="17" t="s">
        <v>23</v>
      </c>
      <c r="E161" s="22" t="s">
        <v>666</v>
      </c>
      <c r="F161" s="23" t="s">
        <v>126</v>
      </c>
      <c r="G161" s="24">
        <v>4</v>
      </c>
      <c r="H161" s="25"/>
      <c r="I161" s="25">
        <f>ROUND(ROUND(H161,2)*ROUND(G161,3),2)</f>
        <v>0</v>
      </c>
      <c r="O161">
        <f>(I161*21)/100</f>
        <v>0</v>
      </c>
      <c r="P161" t="s">
        <v>22</v>
      </c>
    </row>
    <row r="162" spans="1:18" ht="38.25" x14ac:dyDescent="0.2">
      <c r="A162" s="26" t="s">
        <v>48</v>
      </c>
      <c r="E162" s="27" t="s">
        <v>667</v>
      </c>
    </row>
    <row r="163" spans="1:18" x14ac:dyDescent="0.2">
      <c r="A163" s="30" t="s">
        <v>50</v>
      </c>
      <c r="E163" s="29" t="s">
        <v>668</v>
      </c>
    </row>
    <row r="164" spans="1:18" x14ac:dyDescent="0.2">
      <c r="A164" s="17" t="s">
        <v>44</v>
      </c>
      <c r="B164" s="21" t="s">
        <v>297</v>
      </c>
      <c r="C164" s="21" t="s">
        <v>669</v>
      </c>
      <c r="D164" s="17" t="s">
        <v>23</v>
      </c>
      <c r="E164" s="22" t="s">
        <v>670</v>
      </c>
      <c r="F164" s="23" t="s">
        <v>126</v>
      </c>
      <c r="G164" s="24">
        <v>65.055000000000007</v>
      </c>
      <c r="H164" s="25"/>
      <c r="I164" s="25">
        <f>ROUND(ROUND(H164,2)*ROUND(G164,3),2)</f>
        <v>0</v>
      </c>
      <c r="O164">
        <f>(I164*21)/100</f>
        <v>0</v>
      </c>
      <c r="P164" t="s">
        <v>22</v>
      </c>
    </row>
    <row r="165" spans="1:18" ht="38.25" x14ac:dyDescent="0.2">
      <c r="A165" s="26" t="s">
        <v>48</v>
      </c>
      <c r="E165" s="27" t="s">
        <v>671</v>
      </c>
    </row>
    <row r="166" spans="1:18" ht="38.25" x14ac:dyDescent="0.2">
      <c r="A166" s="28" t="s">
        <v>50</v>
      </c>
      <c r="E166" s="29" t="s">
        <v>672</v>
      </c>
    </row>
    <row r="167" spans="1:18" ht="12.75" customHeight="1" x14ac:dyDescent="0.2">
      <c r="A167" s="5" t="s">
        <v>42</v>
      </c>
      <c r="B167" s="5"/>
      <c r="C167" s="32" t="s">
        <v>34</v>
      </c>
      <c r="D167" s="5"/>
      <c r="E167" s="19" t="s">
        <v>245</v>
      </c>
      <c r="F167" s="5"/>
      <c r="G167" s="5"/>
      <c r="H167" s="5"/>
      <c r="I167" s="33">
        <f>0+Q167</f>
        <v>0</v>
      </c>
      <c r="O167">
        <f>0+R167</f>
        <v>0</v>
      </c>
      <c r="Q167">
        <f>0+I168+I171+I174+I177+I180+I183+I186+I189+I192+I195+I198+I201</f>
        <v>0</v>
      </c>
      <c r="R167">
        <f>0+O168+O171+O174+O177+O180+O183+O186+O189+O192+O195+O198+O201</f>
        <v>0</v>
      </c>
    </row>
    <row r="168" spans="1:18" x14ac:dyDescent="0.2">
      <c r="A168" s="17" t="s">
        <v>44</v>
      </c>
      <c r="B168" s="21" t="s">
        <v>301</v>
      </c>
      <c r="C168" s="21" t="s">
        <v>252</v>
      </c>
      <c r="D168" s="17" t="s">
        <v>80</v>
      </c>
      <c r="E168" s="22" t="s">
        <v>253</v>
      </c>
      <c r="F168" s="23" t="s">
        <v>76</v>
      </c>
      <c r="G168" s="24">
        <v>916.077</v>
      </c>
      <c r="H168" s="25"/>
      <c r="I168" s="25">
        <f>ROUND(ROUND(H168,2)*ROUND(G168,3),2)</f>
        <v>0</v>
      </c>
      <c r="O168">
        <f>(I168*21)/100</f>
        <v>0</v>
      </c>
      <c r="P168" t="s">
        <v>22</v>
      </c>
    </row>
    <row r="169" spans="1:18" ht="38.25" x14ac:dyDescent="0.2">
      <c r="A169" s="26" t="s">
        <v>48</v>
      </c>
      <c r="E169" s="27" t="s">
        <v>673</v>
      </c>
    </row>
    <row r="170" spans="1:18" x14ac:dyDescent="0.2">
      <c r="A170" s="30" t="s">
        <v>50</v>
      </c>
      <c r="E170" s="29" t="s">
        <v>674</v>
      </c>
    </row>
    <row r="171" spans="1:18" x14ac:dyDescent="0.2">
      <c r="A171" s="17" t="s">
        <v>44</v>
      </c>
      <c r="B171" s="21" t="s">
        <v>305</v>
      </c>
      <c r="C171" s="21" t="s">
        <v>252</v>
      </c>
      <c r="D171" s="17" t="s">
        <v>84</v>
      </c>
      <c r="E171" s="22" t="s">
        <v>253</v>
      </c>
      <c r="F171" s="23" t="s">
        <v>76</v>
      </c>
      <c r="G171" s="24">
        <v>916.077</v>
      </c>
      <c r="H171" s="25"/>
      <c r="I171" s="25">
        <f>ROUND(ROUND(H171,2)*ROUND(G171,3),2)</f>
        <v>0</v>
      </c>
      <c r="O171">
        <f>(I171*21)/100</f>
        <v>0</v>
      </c>
      <c r="P171" t="s">
        <v>22</v>
      </c>
    </row>
    <row r="172" spans="1:18" ht="38.25" x14ac:dyDescent="0.2">
      <c r="A172" s="26" t="s">
        <v>48</v>
      </c>
      <c r="E172" s="27" t="s">
        <v>675</v>
      </c>
    </row>
    <row r="173" spans="1:18" x14ac:dyDescent="0.2">
      <c r="A173" s="30" t="s">
        <v>50</v>
      </c>
      <c r="E173" s="29" t="s">
        <v>674</v>
      </c>
    </row>
    <row r="174" spans="1:18" x14ac:dyDescent="0.2">
      <c r="A174" s="17" t="s">
        <v>44</v>
      </c>
      <c r="B174" s="21" t="s">
        <v>311</v>
      </c>
      <c r="C174" s="21" t="s">
        <v>252</v>
      </c>
      <c r="D174" s="17" t="s">
        <v>580</v>
      </c>
      <c r="E174" s="22" t="s">
        <v>253</v>
      </c>
      <c r="F174" s="23" t="s">
        <v>76</v>
      </c>
      <c r="G174" s="24">
        <v>147.36000000000001</v>
      </c>
      <c r="H174" s="25"/>
      <c r="I174" s="25">
        <f>ROUND(ROUND(H174,2)*ROUND(G174,3),2)</f>
        <v>0</v>
      </c>
      <c r="O174">
        <f>(I174*21)/100</f>
        <v>0</v>
      </c>
      <c r="P174" t="s">
        <v>22</v>
      </c>
    </row>
    <row r="175" spans="1:18" ht="25.5" x14ac:dyDescent="0.2">
      <c r="A175" s="26" t="s">
        <v>48</v>
      </c>
      <c r="E175" s="27" t="s">
        <v>676</v>
      </c>
    </row>
    <row r="176" spans="1:18" ht="25.5" x14ac:dyDescent="0.2">
      <c r="A176" s="30" t="s">
        <v>50</v>
      </c>
      <c r="E176" s="29" t="s">
        <v>677</v>
      </c>
    </row>
    <row r="177" spans="1:16" ht="25.5" x14ac:dyDescent="0.2">
      <c r="A177" s="17" t="s">
        <v>44</v>
      </c>
      <c r="B177" s="21" t="s">
        <v>315</v>
      </c>
      <c r="C177" s="21" t="s">
        <v>260</v>
      </c>
      <c r="D177" s="17" t="s">
        <v>23</v>
      </c>
      <c r="E177" s="22" t="s">
        <v>261</v>
      </c>
      <c r="F177" s="23" t="s">
        <v>76</v>
      </c>
      <c r="G177" s="24">
        <v>2.7</v>
      </c>
      <c r="H177" s="25"/>
      <c r="I177" s="25">
        <f>ROUND(ROUND(H177,2)*ROUND(G177,3),2)</f>
        <v>0</v>
      </c>
      <c r="O177">
        <f>(I177*21)/100</f>
        <v>0</v>
      </c>
      <c r="P177" t="s">
        <v>22</v>
      </c>
    </row>
    <row r="178" spans="1:16" ht="25.5" x14ac:dyDescent="0.2">
      <c r="A178" s="26" t="s">
        <v>48</v>
      </c>
      <c r="E178" s="27" t="s">
        <v>262</v>
      </c>
    </row>
    <row r="179" spans="1:16" x14ac:dyDescent="0.2">
      <c r="A179" s="30" t="s">
        <v>50</v>
      </c>
      <c r="E179" s="29" t="s">
        <v>23</v>
      </c>
    </row>
    <row r="180" spans="1:16" x14ac:dyDescent="0.2">
      <c r="A180" s="17" t="s">
        <v>44</v>
      </c>
      <c r="B180" s="21" t="s">
        <v>317</v>
      </c>
      <c r="C180" s="21" t="s">
        <v>264</v>
      </c>
      <c r="D180" s="17" t="s">
        <v>23</v>
      </c>
      <c r="E180" s="22" t="s">
        <v>265</v>
      </c>
      <c r="F180" s="23" t="s">
        <v>76</v>
      </c>
      <c r="G180" s="24">
        <v>2.7</v>
      </c>
      <c r="H180" s="25"/>
      <c r="I180" s="25">
        <f>ROUND(ROUND(H180,2)*ROUND(G180,3),2)</f>
        <v>0</v>
      </c>
      <c r="O180">
        <f>(I180*21)/100</f>
        <v>0</v>
      </c>
      <c r="P180" t="s">
        <v>22</v>
      </c>
    </row>
    <row r="181" spans="1:16" ht="25.5" x14ac:dyDescent="0.2">
      <c r="A181" s="26" t="s">
        <v>48</v>
      </c>
      <c r="E181" s="27" t="s">
        <v>266</v>
      </c>
    </row>
    <row r="182" spans="1:16" x14ac:dyDescent="0.2">
      <c r="A182" s="30" t="s">
        <v>50</v>
      </c>
      <c r="E182" s="29" t="s">
        <v>23</v>
      </c>
    </row>
    <row r="183" spans="1:16" ht="25.5" x14ac:dyDescent="0.2">
      <c r="A183" s="17" t="s">
        <v>44</v>
      </c>
      <c r="B183" s="21" t="s">
        <v>321</v>
      </c>
      <c r="C183" s="21" t="s">
        <v>268</v>
      </c>
      <c r="D183" s="17" t="s">
        <v>23</v>
      </c>
      <c r="E183" s="22" t="s">
        <v>269</v>
      </c>
      <c r="F183" s="23" t="s">
        <v>76</v>
      </c>
      <c r="G183" s="24">
        <v>2.7</v>
      </c>
      <c r="H183" s="25"/>
      <c r="I183" s="25">
        <f>ROUND(ROUND(H183,2)*ROUND(G183,3),2)</f>
        <v>0</v>
      </c>
      <c r="O183">
        <f>(I183*21)/100</f>
        <v>0</v>
      </c>
      <c r="P183" t="s">
        <v>22</v>
      </c>
    </row>
    <row r="184" spans="1:16" ht="25.5" x14ac:dyDescent="0.2">
      <c r="A184" s="26" t="s">
        <v>48</v>
      </c>
      <c r="E184" s="27" t="s">
        <v>270</v>
      </c>
    </row>
    <row r="185" spans="1:16" x14ac:dyDescent="0.2">
      <c r="A185" s="30" t="s">
        <v>50</v>
      </c>
      <c r="E185" s="29" t="s">
        <v>23</v>
      </c>
    </row>
    <row r="186" spans="1:16" x14ac:dyDescent="0.2">
      <c r="A186" s="17" t="s">
        <v>44</v>
      </c>
      <c r="B186" s="21" t="s">
        <v>325</v>
      </c>
      <c r="C186" s="21" t="s">
        <v>678</v>
      </c>
      <c r="D186" s="17" t="s">
        <v>23</v>
      </c>
      <c r="E186" s="22" t="s">
        <v>679</v>
      </c>
      <c r="F186" s="23" t="s">
        <v>76</v>
      </c>
      <c r="G186" s="24">
        <v>70.98</v>
      </c>
      <c r="H186" s="25"/>
      <c r="I186" s="25">
        <f>ROUND(ROUND(H186,2)*ROUND(G186,3),2)</f>
        <v>0</v>
      </c>
      <c r="O186">
        <f>(I186*21)/100</f>
        <v>0</v>
      </c>
      <c r="P186" t="s">
        <v>22</v>
      </c>
    </row>
    <row r="187" spans="1:16" ht="38.25" x14ac:dyDescent="0.2">
      <c r="A187" s="26" t="s">
        <v>48</v>
      </c>
      <c r="E187" s="27" t="s">
        <v>680</v>
      </c>
    </row>
    <row r="188" spans="1:16" ht="25.5" x14ac:dyDescent="0.2">
      <c r="A188" s="30" t="s">
        <v>50</v>
      </c>
      <c r="E188" s="29" t="s">
        <v>581</v>
      </c>
    </row>
    <row r="189" spans="1:16" x14ac:dyDescent="0.2">
      <c r="A189" s="17" t="s">
        <v>202</v>
      </c>
      <c r="B189" s="21" t="s">
        <v>330</v>
      </c>
      <c r="C189" s="21" t="s">
        <v>287</v>
      </c>
      <c r="D189" s="17" t="s">
        <v>23</v>
      </c>
      <c r="E189" s="22" t="s">
        <v>288</v>
      </c>
      <c r="F189" s="23" t="s">
        <v>76</v>
      </c>
      <c r="G189" s="24">
        <v>7.0979999999999999</v>
      </c>
      <c r="H189" s="25"/>
      <c r="I189" s="25">
        <f>ROUND(ROUND(H189,2)*ROUND(G189,3),2)</f>
        <v>0</v>
      </c>
      <c r="O189">
        <f>(I189*21)/100</f>
        <v>0</v>
      </c>
      <c r="P189" t="s">
        <v>22</v>
      </c>
    </row>
    <row r="190" spans="1:16" x14ac:dyDescent="0.2">
      <c r="A190" s="26" t="s">
        <v>48</v>
      </c>
      <c r="E190" s="27" t="s">
        <v>279</v>
      </c>
    </row>
    <row r="191" spans="1:16" x14ac:dyDescent="0.2">
      <c r="A191" s="30" t="s">
        <v>50</v>
      </c>
      <c r="E191" s="29" t="s">
        <v>681</v>
      </c>
    </row>
    <row r="192" spans="1:16" ht="25.5" x14ac:dyDescent="0.2">
      <c r="A192" s="17" t="s">
        <v>44</v>
      </c>
      <c r="B192" s="21" t="s">
        <v>334</v>
      </c>
      <c r="C192" s="21" t="s">
        <v>682</v>
      </c>
      <c r="D192" s="17" t="s">
        <v>80</v>
      </c>
      <c r="E192" s="22" t="s">
        <v>683</v>
      </c>
      <c r="F192" s="23" t="s">
        <v>76</v>
      </c>
      <c r="G192" s="24">
        <v>458.03800000000001</v>
      </c>
      <c r="H192" s="25"/>
      <c r="I192" s="25">
        <f>ROUND(ROUND(H192,2)*ROUND(G192,3),2)</f>
        <v>0</v>
      </c>
      <c r="O192">
        <f>(I192*21)/100</f>
        <v>0</v>
      </c>
      <c r="P192" t="s">
        <v>22</v>
      </c>
    </row>
    <row r="193" spans="1:18" ht="51" x14ac:dyDescent="0.2">
      <c r="A193" s="26" t="s">
        <v>48</v>
      </c>
      <c r="E193" s="27" t="s">
        <v>684</v>
      </c>
    </row>
    <row r="194" spans="1:18" x14ac:dyDescent="0.2">
      <c r="A194" s="30" t="s">
        <v>50</v>
      </c>
      <c r="E194" s="29" t="s">
        <v>578</v>
      </c>
    </row>
    <row r="195" spans="1:18" x14ac:dyDescent="0.2">
      <c r="A195" s="17" t="s">
        <v>202</v>
      </c>
      <c r="B195" s="21" t="s">
        <v>342</v>
      </c>
      <c r="C195" s="21" t="s">
        <v>287</v>
      </c>
      <c r="D195" s="17" t="s">
        <v>23</v>
      </c>
      <c r="E195" s="22" t="s">
        <v>288</v>
      </c>
      <c r="F195" s="23" t="s">
        <v>76</v>
      </c>
      <c r="G195" s="24">
        <v>45.804000000000002</v>
      </c>
      <c r="H195" s="25"/>
      <c r="I195" s="25">
        <f>ROUND(ROUND(H195,2)*ROUND(G195,3),2)</f>
        <v>0</v>
      </c>
      <c r="O195">
        <f>(I195*21)/100</f>
        <v>0</v>
      </c>
      <c r="P195" t="s">
        <v>22</v>
      </c>
    </row>
    <row r="196" spans="1:18" x14ac:dyDescent="0.2">
      <c r="A196" s="26" t="s">
        <v>48</v>
      </c>
      <c r="E196" s="27" t="s">
        <v>279</v>
      </c>
    </row>
    <row r="197" spans="1:18" x14ac:dyDescent="0.2">
      <c r="A197" s="30" t="s">
        <v>50</v>
      </c>
      <c r="E197" s="29" t="s">
        <v>685</v>
      </c>
    </row>
    <row r="198" spans="1:18" ht="25.5" x14ac:dyDescent="0.2">
      <c r="A198" s="17" t="s">
        <v>44</v>
      </c>
      <c r="B198" s="21" t="s">
        <v>338</v>
      </c>
      <c r="C198" s="21" t="s">
        <v>682</v>
      </c>
      <c r="D198" s="17" t="s">
        <v>84</v>
      </c>
      <c r="E198" s="22" t="s">
        <v>683</v>
      </c>
      <c r="F198" s="23" t="s">
        <v>76</v>
      </c>
      <c r="G198" s="24">
        <v>458.03800000000001</v>
      </c>
      <c r="H198" s="25"/>
      <c r="I198" s="25">
        <f>ROUND(ROUND(H198,2)*ROUND(G198,3),2)</f>
        <v>0</v>
      </c>
      <c r="O198">
        <f>(I198*21)/100</f>
        <v>0</v>
      </c>
      <c r="P198" t="s">
        <v>22</v>
      </c>
    </row>
    <row r="199" spans="1:18" ht="51" x14ac:dyDescent="0.2">
      <c r="A199" s="26" t="s">
        <v>48</v>
      </c>
      <c r="E199" s="27" t="s">
        <v>686</v>
      </c>
    </row>
    <row r="200" spans="1:18" x14ac:dyDescent="0.2">
      <c r="A200" s="30" t="s">
        <v>50</v>
      </c>
      <c r="E200" s="29" t="s">
        <v>578</v>
      </c>
    </row>
    <row r="201" spans="1:18" x14ac:dyDescent="0.2">
      <c r="A201" s="17" t="s">
        <v>202</v>
      </c>
      <c r="B201" s="21" t="s">
        <v>342</v>
      </c>
      <c r="C201" s="21" t="s">
        <v>287</v>
      </c>
      <c r="D201" s="17" t="s">
        <v>23</v>
      </c>
      <c r="E201" s="22" t="s">
        <v>288</v>
      </c>
      <c r="F201" s="23" t="s">
        <v>76</v>
      </c>
      <c r="G201" s="24">
        <v>45.804000000000002</v>
      </c>
      <c r="H201" s="25"/>
      <c r="I201" s="25">
        <f>ROUND(ROUND(H201,2)*ROUND(G201,3),2)</f>
        <v>0</v>
      </c>
      <c r="O201">
        <f>(I201*21)/100</f>
        <v>0</v>
      </c>
      <c r="P201" t="s">
        <v>22</v>
      </c>
    </row>
    <row r="202" spans="1:18" x14ac:dyDescent="0.2">
      <c r="A202" s="26" t="s">
        <v>48</v>
      </c>
      <c r="E202" s="27" t="s">
        <v>279</v>
      </c>
    </row>
    <row r="203" spans="1:18" x14ac:dyDescent="0.2">
      <c r="A203" s="28" t="s">
        <v>50</v>
      </c>
      <c r="E203" s="29" t="s">
        <v>685</v>
      </c>
    </row>
    <row r="204" spans="1:18" ht="12.75" customHeight="1" x14ac:dyDescent="0.2">
      <c r="A204" s="5" t="s">
        <v>42</v>
      </c>
      <c r="B204" s="5"/>
      <c r="C204" s="32" t="s">
        <v>64</v>
      </c>
      <c r="D204" s="5"/>
      <c r="E204" s="19" t="s">
        <v>310</v>
      </c>
      <c r="F204" s="5"/>
      <c r="G204" s="5"/>
      <c r="H204" s="5"/>
      <c r="I204" s="33">
        <f>0+Q204</f>
        <v>0</v>
      </c>
      <c r="O204">
        <f>0+R204</f>
        <v>0</v>
      </c>
      <c r="Q204">
        <f>0+I205+I208+I211+I214+I217+I220+I223+I226+I229+I232+I235+I238+I241+I244+I247+I250+I253+I256+I259+I262+I265+I268+I271+I274+I277+I280+I283+I286+I289+I292+I295+I298+I301+I304+I307+I310+I313+I316+I319+I322+I325+I328+I331+I334+I337+I340+I343+I346+I349+I352</f>
        <v>0</v>
      </c>
      <c r="R204">
        <f>0+O205+O208+O211+O214+O217+O220+O223+O226+O229+O232+O235+O238+O241+O244+O247+O250+O253+O256+O259+O262+O265+O268+O271+O274+O277+O280+O283+O286+O289+O292+O295+O298+O301+O304+O307+O310+O313+O316+O319+O322+O325+O328+O331+O334+O337+O340+O343+O346+O349+O352</f>
        <v>0</v>
      </c>
    </row>
    <row r="205" spans="1:18" ht="25.5" x14ac:dyDescent="0.2">
      <c r="A205" s="17" t="s">
        <v>44</v>
      </c>
      <c r="B205" s="21" t="s">
        <v>346</v>
      </c>
      <c r="C205" s="21" t="s">
        <v>687</v>
      </c>
      <c r="D205" s="17" t="s">
        <v>23</v>
      </c>
      <c r="E205" s="22" t="s">
        <v>688</v>
      </c>
      <c r="F205" s="23" t="s">
        <v>102</v>
      </c>
      <c r="G205" s="24">
        <v>33.76</v>
      </c>
      <c r="H205" s="25"/>
      <c r="I205" s="25">
        <f>ROUND(ROUND(H205,2)*ROUND(G205,3),2)</f>
        <v>0</v>
      </c>
      <c r="O205">
        <f>(I205*21)/100</f>
        <v>0</v>
      </c>
      <c r="P205" t="s">
        <v>22</v>
      </c>
    </row>
    <row r="206" spans="1:18" ht="38.25" x14ac:dyDescent="0.2">
      <c r="A206" s="26" t="s">
        <v>48</v>
      </c>
      <c r="E206" s="27" t="s">
        <v>689</v>
      </c>
    </row>
    <row r="207" spans="1:18" x14ac:dyDescent="0.2">
      <c r="A207" s="30" t="s">
        <v>50</v>
      </c>
      <c r="E207" s="29" t="s">
        <v>23</v>
      </c>
    </row>
    <row r="208" spans="1:18" x14ac:dyDescent="0.2">
      <c r="A208" s="17" t="s">
        <v>202</v>
      </c>
      <c r="B208" s="21" t="s">
        <v>351</v>
      </c>
      <c r="C208" s="21" t="s">
        <v>690</v>
      </c>
      <c r="D208" s="17" t="s">
        <v>23</v>
      </c>
      <c r="E208" s="22" t="s">
        <v>691</v>
      </c>
      <c r="F208" s="23" t="s">
        <v>102</v>
      </c>
      <c r="G208" s="24">
        <v>33.76</v>
      </c>
      <c r="H208" s="25"/>
      <c r="I208" s="25">
        <f>ROUND(ROUND(H208,2)*ROUND(G208,3),2)</f>
        <v>0</v>
      </c>
      <c r="O208">
        <f>(I208*21)/100</f>
        <v>0</v>
      </c>
      <c r="P208" t="s">
        <v>22</v>
      </c>
    </row>
    <row r="209" spans="1:16" x14ac:dyDescent="0.2">
      <c r="A209" s="26" t="s">
        <v>48</v>
      </c>
      <c r="E209" s="27" t="s">
        <v>23</v>
      </c>
    </row>
    <row r="210" spans="1:16" x14ac:dyDescent="0.2">
      <c r="A210" s="30" t="s">
        <v>50</v>
      </c>
      <c r="E210" s="29" t="s">
        <v>23</v>
      </c>
    </row>
    <row r="211" spans="1:16" ht="25.5" x14ac:dyDescent="0.2">
      <c r="A211" s="17" t="s">
        <v>44</v>
      </c>
      <c r="B211" s="21" t="s">
        <v>355</v>
      </c>
      <c r="C211" s="21" t="s">
        <v>692</v>
      </c>
      <c r="D211" s="17" t="s">
        <v>23</v>
      </c>
      <c r="E211" s="22" t="s">
        <v>693</v>
      </c>
      <c r="F211" s="23" t="s">
        <v>278</v>
      </c>
      <c r="G211" s="24">
        <v>21</v>
      </c>
      <c r="H211" s="25"/>
      <c r="I211" s="25">
        <f>ROUND(ROUND(H211,2)*ROUND(G211,3),2)</f>
        <v>0</v>
      </c>
      <c r="O211">
        <f>(I211*21)/100</f>
        <v>0</v>
      </c>
      <c r="P211" t="s">
        <v>22</v>
      </c>
    </row>
    <row r="212" spans="1:16" ht="51" x14ac:dyDescent="0.2">
      <c r="A212" s="26" t="s">
        <v>48</v>
      </c>
      <c r="E212" s="27" t="s">
        <v>694</v>
      </c>
    </row>
    <row r="213" spans="1:16" x14ac:dyDescent="0.2">
      <c r="A213" s="30" t="s">
        <v>50</v>
      </c>
      <c r="E213" s="29" t="s">
        <v>23</v>
      </c>
    </row>
    <row r="214" spans="1:16" ht="25.5" x14ac:dyDescent="0.2">
      <c r="A214" s="17" t="s">
        <v>44</v>
      </c>
      <c r="B214" s="21" t="s">
        <v>359</v>
      </c>
      <c r="C214" s="21" t="s">
        <v>695</v>
      </c>
      <c r="D214" s="17" t="s">
        <v>23</v>
      </c>
      <c r="E214" s="22" t="s">
        <v>696</v>
      </c>
      <c r="F214" s="23" t="s">
        <v>102</v>
      </c>
      <c r="G214" s="24">
        <v>0.2</v>
      </c>
      <c r="H214" s="25"/>
      <c r="I214" s="25">
        <f>ROUND(ROUND(H214,2)*ROUND(G214,3),2)</f>
        <v>0</v>
      </c>
      <c r="O214">
        <f>(I214*21)/100</f>
        <v>0</v>
      </c>
      <c r="P214" t="s">
        <v>22</v>
      </c>
    </row>
    <row r="215" spans="1:16" ht="38.25" x14ac:dyDescent="0.2">
      <c r="A215" s="26" t="s">
        <v>48</v>
      </c>
      <c r="E215" s="27" t="s">
        <v>697</v>
      </c>
    </row>
    <row r="216" spans="1:16" ht="25.5" x14ac:dyDescent="0.2">
      <c r="A216" s="30" t="s">
        <v>50</v>
      </c>
      <c r="E216" s="29" t="s">
        <v>698</v>
      </c>
    </row>
    <row r="217" spans="1:16" x14ac:dyDescent="0.2">
      <c r="A217" s="17" t="s">
        <v>202</v>
      </c>
      <c r="B217" s="21" t="s">
        <v>363</v>
      </c>
      <c r="C217" s="21" t="s">
        <v>699</v>
      </c>
      <c r="D217" s="17" t="s">
        <v>23</v>
      </c>
      <c r="E217" s="22" t="s">
        <v>700</v>
      </c>
      <c r="F217" s="23" t="s">
        <v>102</v>
      </c>
      <c r="G217" s="24">
        <v>0.2</v>
      </c>
      <c r="H217" s="25"/>
      <c r="I217" s="25">
        <f>ROUND(ROUND(H217,2)*ROUND(G217,3),2)</f>
        <v>0</v>
      </c>
      <c r="O217">
        <f>(I217*21)/100</f>
        <v>0</v>
      </c>
      <c r="P217" t="s">
        <v>22</v>
      </c>
    </row>
    <row r="218" spans="1:16" x14ac:dyDescent="0.2">
      <c r="A218" s="26" t="s">
        <v>48</v>
      </c>
      <c r="E218" s="27" t="s">
        <v>23</v>
      </c>
    </row>
    <row r="219" spans="1:16" x14ac:dyDescent="0.2">
      <c r="A219" s="30" t="s">
        <v>50</v>
      </c>
      <c r="E219" s="29" t="s">
        <v>23</v>
      </c>
    </row>
    <row r="220" spans="1:16" ht="25.5" x14ac:dyDescent="0.2">
      <c r="A220" s="17" t="s">
        <v>44</v>
      </c>
      <c r="B220" s="21" t="s">
        <v>367</v>
      </c>
      <c r="C220" s="21" t="s">
        <v>701</v>
      </c>
      <c r="D220" s="17" t="s">
        <v>23</v>
      </c>
      <c r="E220" s="22" t="s">
        <v>702</v>
      </c>
      <c r="F220" s="23" t="s">
        <v>278</v>
      </c>
      <c r="G220" s="24">
        <v>2</v>
      </c>
      <c r="H220" s="25"/>
      <c r="I220" s="25">
        <f>ROUND(ROUND(H220,2)*ROUND(G220,3),2)</f>
        <v>0</v>
      </c>
      <c r="O220">
        <f>(I220*21)/100</f>
        <v>0</v>
      </c>
      <c r="P220" t="s">
        <v>22</v>
      </c>
    </row>
    <row r="221" spans="1:16" ht="51" x14ac:dyDescent="0.2">
      <c r="A221" s="26" t="s">
        <v>48</v>
      </c>
      <c r="E221" s="27" t="s">
        <v>703</v>
      </c>
    </row>
    <row r="222" spans="1:16" x14ac:dyDescent="0.2">
      <c r="A222" s="30" t="s">
        <v>50</v>
      </c>
      <c r="E222" s="29" t="s">
        <v>23</v>
      </c>
    </row>
    <row r="223" spans="1:16" ht="25.5" x14ac:dyDescent="0.2">
      <c r="A223" s="17" t="s">
        <v>44</v>
      </c>
      <c r="B223" s="21" t="s">
        <v>371</v>
      </c>
      <c r="C223" s="21" t="s">
        <v>704</v>
      </c>
      <c r="D223" s="17" t="s">
        <v>23</v>
      </c>
      <c r="E223" s="22" t="s">
        <v>705</v>
      </c>
      <c r="F223" s="23" t="s">
        <v>102</v>
      </c>
      <c r="G223" s="24">
        <v>232.15</v>
      </c>
      <c r="H223" s="25"/>
      <c r="I223" s="25">
        <f>ROUND(ROUND(H223,2)*ROUND(G223,3),2)</f>
        <v>0</v>
      </c>
      <c r="O223">
        <f>(I223*21)/100</f>
        <v>0</v>
      </c>
      <c r="P223" t="s">
        <v>22</v>
      </c>
    </row>
    <row r="224" spans="1:16" ht="38.25" x14ac:dyDescent="0.2">
      <c r="A224" s="26" t="s">
        <v>48</v>
      </c>
      <c r="E224" s="27" t="s">
        <v>706</v>
      </c>
    </row>
    <row r="225" spans="1:16" ht="38.25" x14ac:dyDescent="0.2">
      <c r="A225" s="30" t="s">
        <v>50</v>
      </c>
      <c r="E225" s="29" t="s">
        <v>707</v>
      </c>
    </row>
    <row r="226" spans="1:16" x14ac:dyDescent="0.2">
      <c r="A226" s="17" t="s">
        <v>202</v>
      </c>
      <c r="B226" s="21" t="s">
        <v>375</v>
      </c>
      <c r="C226" s="21" t="s">
        <v>708</v>
      </c>
      <c r="D226" s="17" t="s">
        <v>23</v>
      </c>
      <c r="E226" s="22" t="s">
        <v>709</v>
      </c>
      <c r="F226" s="23" t="s">
        <v>102</v>
      </c>
      <c r="G226" s="24">
        <v>232.15</v>
      </c>
      <c r="H226" s="25"/>
      <c r="I226" s="25">
        <f>ROUND(ROUND(H226,2)*ROUND(G226,3),2)</f>
        <v>0</v>
      </c>
      <c r="O226">
        <f>(I226*21)/100</f>
        <v>0</v>
      </c>
      <c r="P226" t="s">
        <v>22</v>
      </c>
    </row>
    <row r="227" spans="1:16" x14ac:dyDescent="0.2">
      <c r="A227" s="26" t="s">
        <v>48</v>
      </c>
      <c r="E227" s="27" t="s">
        <v>23</v>
      </c>
    </row>
    <row r="228" spans="1:16" x14ac:dyDescent="0.2">
      <c r="A228" s="30" t="s">
        <v>50</v>
      </c>
      <c r="E228" s="29" t="s">
        <v>23</v>
      </c>
    </row>
    <row r="229" spans="1:16" ht="25.5" x14ac:dyDescent="0.2">
      <c r="A229" s="17" t="s">
        <v>44</v>
      </c>
      <c r="B229" s="21" t="s">
        <v>379</v>
      </c>
      <c r="C229" s="21" t="s">
        <v>710</v>
      </c>
      <c r="D229" s="17" t="s">
        <v>23</v>
      </c>
      <c r="E229" s="22" t="s">
        <v>711</v>
      </c>
      <c r="F229" s="23" t="s">
        <v>278</v>
      </c>
      <c r="G229" s="24">
        <v>2</v>
      </c>
      <c r="H229" s="25"/>
      <c r="I229" s="25">
        <f>ROUND(ROUND(H229,2)*ROUND(G229,3),2)</f>
        <v>0</v>
      </c>
      <c r="O229">
        <f>(I229*21)/100</f>
        <v>0</v>
      </c>
      <c r="P229" t="s">
        <v>22</v>
      </c>
    </row>
    <row r="230" spans="1:16" ht="51" x14ac:dyDescent="0.2">
      <c r="A230" s="26" t="s">
        <v>48</v>
      </c>
      <c r="E230" s="27" t="s">
        <v>712</v>
      </c>
    </row>
    <row r="231" spans="1:16" x14ac:dyDescent="0.2">
      <c r="A231" s="30" t="s">
        <v>50</v>
      </c>
      <c r="E231" s="29" t="s">
        <v>23</v>
      </c>
    </row>
    <row r="232" spans="1:16" ht="25.5" x14ac:dyDescent="0.2">
      <c r="A232" s="17" t="s">
        <v>44</v>
      </c>
      <c r="B232" s="21" t="s">
        <v>387</v>
      </c>
      <c r="C232" s="21" t="s">
        <v>713</v>
      </c>
      <c r="D232" s="17" t="s">
        <v>23</v>
      </c>
      <c r="E232" s="22" t="s">
        <v>714</v>
      </c>
      <c r="F232" s="23" t="s">
        <v>278</v>
      </c>
      <c r="G232" s="24">
        <v>8</v>
      </c>
      <c r="H232" s="25"/>
      <c r="I232" s="25">
        <f>ROUND(ROUND(H232,2)*ROUND(G232,3),2)</f>
        <v>0</v>
      </c>
      <c r="O232">
        <f>(I232*21)/100</f>
        <v>0</v>
      </c>
      <c r="P232" t="s">
        <v>22</v>
      </c>
    </row>
    <row r="233" spans="1:16" ht="38.25" x14ac:dyDescent="0.2">
      <c r="A233" s="26" t="s">
        <v>48</v>
      </c>
      <c r="E233" s="27" t="s">
        <v>715</v>
      </c>
    </row>
    <row r="234" spans="1:16" x14ac:dyDescent="0.2">
      <c r="A234" s="30" t="s">
        <v>50</v>
      </c>
      <c r="E234" s="29" t="s">
        <v>23</v>
      </c>
    </row>
    <row r="235" spans="1:16" x14ac:dyDescent="0.2">
      <c r="A235" s="17" t="s">
        <v>202</v>
      </c>
      <c r="B235" s="21" t="s">
        <v>383</v>
      </c>
      <c r="C235" s="21" t="s">
        <v>343</v>
      </c>
      <c r="D235" s="17" t="s">
        <v>23</v>
      </c>
      <c r="E235" s="22" t="s">
        <v>716</v>
      </c>
      <c r="F235" s="23" t="s">
        <v>278</v>
      </c>
      <c r="G235" s="24">
        <v>8</v>
      </c>
      <c r="H235" s="25"/>
      <c r="I235" s="25">
        <f>ROUND(ROUND(H235,2)*ROUND(G235,3),2)</f>
        <v>0</v>
      </c>
      <c r="O235">
        <f>(I235*21)/100</f>
        <v>0</v>
      </c>
      <c r="P235" t="s">
        <v>22</v>
      </c>
    </row>
    <row r="236" spans="1:16" x14ac:dyDescent="0.2">
      <c r="A236" s="26" t="s">
        <v>48</v>
      </c>
      <c r="E236" s="27" t="s">
        <v>717</v>
      </c>
    </row>
    <row r="237" spans="1:16" x14ac:dyDescent="0.2">
      <c r="A237" s="30" t="s">
        <v>50</v>
      </c>
      <c r="E237" s="29" t="s">
        <v>23</v>
      </c>
    </row>
    <row r="238" spans="1:16" ht="25.5" x14ac:dyDescent="0.2">
      <c r="A238" s="17" t="s">
        <v>44</v>
      </c>
      <c r="B238" s="21" t="s">
        <v>389</v>
      </c>
      <c r="C238" s="21" t="s">
        <v>718</v>
      </c>
      <c r="D238" s="17" t="s">
        <v>23</v>
      </c>
      <c r="E238" s="22" t="s">
        <v>719</v>
      </c>
      <c r="F238" s="23" t="s">
        <v>278</v>
      </c>
      <c r="G238" s="24">
        <v>2</v>
      </c>
      <c r="H238" s="25"/>
      <c r="I238" s="25">
        <f>ROUND(ROUND(H238,2)*ROUND(G238,3),2)</f>
        <v>0</v>
      </c>
      <c r="O238">
        <f>(I238*21)/100</f>
        <v>0</v>
      </c>
      <c r="P238" t="s">
        <v>22</v>
      </c>
    </row>
    <row r="239" spans="1:16" ht="38.25" x14ac:dyDescent="0.2">
      <c r="A239" s="26" t="s">
        <v>48</v>
      </c>
      <c r="E239" s="27" t="s">
        <v>720</v>
      </c>
    </row>
    <row r="240" spans="1:16" x14ac:dyDescent="0.2">
      <c r="A240" s="30" t="s">
        <v>50</v>
      </c>
      <c r="E240" s="29" t="s">
        <v>23</v>
      </c>
    </row>
    <row r="241" spans="1:16" ht="25.5" x14ac:dyDescent="0.2">
      <c r="A241" s="17" t="s">
        <v>202</v>
      </c>
      <c r="B241" s="21" t="s">
        <v>393</v>
      </c>
      <c r="C241" s="21" t="s">
        <v>721</v>
      </c>
      <c r="D241" s="17" t="s">
        <v>23</v>
      </c>
      <c r="E241" s="22" t="s">
        <v>722</v>
      </c>
      <c r="F241" s="23" t="s">
        <v>278</v>
      </c>
      <c r="G241" s="24">
        <v>2</v>
      </c>
      <c r="H241" s="25"/>
      <c r="I241" s="25">
        <f>ROUND(ROUND(H241,2)*ROUND(G241,3),2)</f>
        <v>0</v>
      </c>
      <c r="O241">
        <f>(I241*21)/100</f>
        <v>0</v>
      </c>
      <c r="P241" t="s">
        <v>22</v>
      </c>
    </row>
    <row r="242" spans="1:16" x14ac:dyDescent="0.2">
      <c r="A242" s="26" t="s">
        <v>48</v>
      </c>
      <c r="E242" s="27" t="s">
        <v>723</v>
      </c>
    </row>
    <row r="243" spans="1:16" x14ac:dyDescent="0.2">
      <c r="A243" s="30" t="s">
        <v>50</v>
      </c>
      <c r="E243" s="29" t="s">
        <v>23</v>
      </c>
    </row>
    <row r="244" spans="1:16" ht="25.5" x14ac:dyDescent="0.2">
      <c r="A244" s="17" t="s">
        <v>44</v>
      </c>
      <c r="B244" s="21" t="s">
        <v>397</v>
      </c>
      <c r="C244" s="21" t="s">
        <v>724</v>
      </c>
      <c r="D244" s="17" t="s">
        <v>23</v>
      </c>
      <c r="E244" s="22" t="s">
        <v>725</v>
      </c>
      <c r="F244" s="23" t="s">
        <v>278</v>
      </c>
      <c r="G244" s="24">
        <v>14</v>
      </c>
      <c r="H244" s="25"/>
      <c r="I244" s="25">
        <f>ROUND(ROUND(H244,2)*ROUND(G244,3),2)</f>
        <v>0</v>
      </c>
      <c r="O244">
        <f>(I244*21)/100</f>
        <v>0</v>
      </c>
      <c r="P244" t="s">
        <v>22</v>
      </c>
    </row>
    <row r="245" spans="1:16" ht="38.25" x14ac:dyDescent="0.2">
      <c r="A245" s="26" t="s">
        <v>48</v>
      </c>
      <c r="E245" s="27" t="s">
        <v>726</v>
      </c>
    </row>
    <row r="246" spans="1:16" x14ac:dyDescent="0.2">
      <c r="A246" s="30" t="s">
        <v>50</v>
      </c>
      <c r="E246" s="29" t="s">
        <v>23</v>
      </c>
    </row>
    <row r="247" spans="1:16" ht="25.5" x14ac:dyDescent="0.2">
      <c r="A247" s="17" t="s">
        <v>202</v>
      </c>
      <c r="B247" s="21" t="s">
        <v>401</v>
      </c>
      <c r="C247" s="21" t="s">
        <v>727</v>
      </c>
      <c r="D247" s="17" t="s">
        <v>23</v>
      </c>
      <c r="E247" s="22" t="s">
        <v>728</v>
      </c>
      <c r="F247" s="23" t="s">
        <v>278</v>
      </c>
      <c r="G247" s="24">
        <v>14</v>
      </c>
      <c r="H247" s="25"/>
      <c r="I247" s="25">
        <f>ROUND(ROUND(H247,2)*ROUND(G247,3),2)</f>
        <v>0</v>
      </c>
      <c r="O247">
        <f>(I247*21)/100</f>
        <v>0</v>
      </c>
      <c r="P247" t="s">
        <v>22</v>
      </c>
    </row>
    <row r="248" spans="1:16" x14ac:dyDescent="0.2">
      <c r="A248" s="26" t="s">
        <v>48</v>
      </c>
      <c r="E248" s="27" t="s">
        <v>23</v>
      </c>
    </row>
    <row r="249" spans="1:16" x14ac:dyDescent="0.2">
      <c r="A249" s="30" t="s">
        <v>50</v>
      </c>
      <c r="E249" s="29" t="s">
        <v>23</v>
      </c>
    </row>
    <row r="250" spans="1:16" ht="25.5" x14ac:dyDescent="0.2">
      <c r="A250" s="17" t="s">
        <v>44</v>
      </c>
      <c r="B250" s="21" t="s">
        <v>405</v>
      </c>
      <c r="C250" s="21" t="s">
        <v>729</v>
      </c>
      <c r="D250" s="17" t="s">
        <v>23</v>
      </c>
      <c r="E250" s="22" t="s">
        <v>730</v>
      </c>
      <c r="F250" s="23" t="s">
        <v>278</v>
      </c>
      <c r="G250" s="24">
        <v>20</v>
      </c>
      <c r="H250" s="25"/>
      <c r="I250" s="25">
        <f>ROUND(ROUND(H250,2)*ROUND(G250,3),2)</f>
        <v>0</v>
      </c>
      <c r="O250">
        <f>(I250*21)/100</f>
        <v>0</v>
      </c>
      <c r="P250" t="s">
        <v>22</v>
      </c>
    </row>
    <row r="251" spans="1:16" ht="38.25" x14ac:dyDescent="0.2">
      <c r="A251" s="26" t="s">
        <v>48</v>
      </c>
      <c r="E251" s="27" t="s">
        <v>731</v>
      </c>
    </row>
    <row r="252" spans="1:16" x14ac:dyDescent="0.2">
      <c r="A252" s="30" t="s">
        <v>50</v>
      </c>
      <c r="E252" s="29" t="s">
        <v>732</v>
      </c>
    </row>
    <row r="253" spans="1:16" ht="25.5" x14ac:dyDescent="0.2">
      <c r="A253" s="17" t="s">
        <v>202</v>
      </c>
      <c r="B253" s="21" t="s">
        <v>409</v>
      </c>
      <c r="C253" s="21" t="s">
        <v>733</v>
      </c>
      <c r="D253" s="17" t="s">
        <v>23</v>
      </c>
      <c r="E253" s="22" t="s">
        <v>734</v>
      </c>
      <c r="F253" s="23" t="s">
        <v>278</v>
      </c>
      <c r="G253" s="24">
        <v>10</v>
      </c>
      <c r="H253" s="25"/>
      <c r="I253" s="25">
        <f>ROUND(ROUND(H253,2)*ROUND(G253,3),2)</f>
        <v>0</v>
      </c>
      <c r="O253">
        <f>(I253*21)/100</f>
        <v>0</v>
      </c>
      <c r="P253" t="s">
        <v>22</v>
      </c>
    </row>
    <row r="254" spans="1:16" x14ac:dyDescent="0.2">
      <c r="A254" s="26" t="s">
        <v>48</v>
      </c>
      <c r="E254" s="27" t="s">
        <v>723</v>
      </c>
    </row>
    <row r="255" spans="1:16" x14ac:dyDescent="0.2">
      <c r="A255" s="30" t="s">
        <v>50</v>
      </c>
      <c r="E255" s="29" t="s">
        <v>735</v>
      </c>
    </row>
    <row r="256" spans="1:16" ht="25.5" x14ac:dyDescent="0.2">
      <c r="A256" s="17" t="s">
        <v>202</v>
      </c>
      <c r="B256" s="21" t="s">
        <v>413</v>
      </c>
      <c r="C256" s="21" t="s">
        <v>736</v>
      </c>
      <c r="D256" s="17" t="s">
        <v>23</v>
      </c>
      <c r="E256" s="22" t="s">
        <v>737</v>
      </c>
      <c r="F256" s="23" t="s">
        <v>278</v>
      </c>
      <c r="G256" s="24">
        <v>10</v>
      </c>
      <c r="H256" s="25"/>
      <c r="I256" s="25">
        <f>ROUND(ROUND(H256,2)*ROUND(G256,3),2)</f>
        <v>0</v>
      </c>
      <c r="O256">
        <f>(I256*21)/100</f>
        <v>0</v>
      </c>
      <c r="P256" t="s">
        <v>22</v>
      </c>
    </row>
    <row r="257" spans="1:16" x14ac:dyDescent="0.2">
      <c r="A257" s="26" t="s">
        <v>48</v>
      </c>
      <c r="E257" s="27" t="s">
        <v>738</v>
      </c>
    </row>
    <row r="258" spans="1:16" x14ac:dyDescent="0.2">
      <c r="A258" s="30" t="s">
        <v>50</v>
      </c>
      <c r="E258" s="29" t="s">
        <v>735</v>
      </c>
    </row>
    <row r="259" spans="1:16" ht="25.5" x14ac:dyDescent="0.2">
      <c r="A259" s="17" t="s">
        <v>44</v>
      </c>
      <c r="B259" s="21" t="s">
        <v>417</v>
      </c>
      <c r="C259" s="21" t="s">
        <v>739</v>
      </c>
      <c r="D259" s="17" t="s">
        <v>23</v>
      </c>
      <c r="E259" s="22" t="s">
        <v>740</v>
      </c>
      <c r="F259" s="23" t="s">
        <v>278</v>
      </c>
      <c r="G259" s="24">
        <v>2</v>
      </c>
      <c r="H259" s="25"/>
      <c r="I259" s="25">
        <f>ROUND(ROUND(H259,2)*ROUND(G259,3),2)</f>
        <v>0</v>
      </c>
      <c r="O259">
        <f>(I259*21)/100</f>
        <v>0</v>
      </c>
      <c r="P259" t="s">
        <v>22</v>
      </c>
    </row>
    <row r="260" spans="1:16" ht="38.25" x14ac:dyDescent="0.2">
      <c r="A260" s="26" t="s">
        <v>48</v>
      </c>
      <c r="E260" s="27" t="s">
        <v>741</v>
      </c>
    </row>
    <row r="261" spans="1:16" x14ac:dyDescent="0.2">
      <c r="A261" s="30" t="s">
        <v>50</v>
      </c>
      <c r="E261" s="29" t="s">
        <v>23</v>
      </c>
    </row>
    <row r="262" spans="1:16" x14ac:dyDescent="0.2">
      <c r="A262" s="17" t="s">
        <v>44</v>
      </c>
      <c r="B262" s="21" t="s">
        <v>422</v>
      </c>
      <c r="C262" s="21" t="s">
        <v>742</v>
      </c>
      <c r="D262" s="17" t="s">
        <v>23</v>
      </c>
      <c r="E262" s="22" t="s">
        <v>743</v>
      </c>
      <c r="F262" s="23" t="s">
        <v>744</v>
      </c>
      <c r="G262" s="24">
        <v>2</v>
      </c>
      <c r="H262" s="25"/>
      <c r="I262" s="25">
        <f>ROUND(ROUND(H262,2)*ROUND(G262,3),2)</f>
        <v>0</v>
      </c>
      <c r="O262">
        <f>(I262*21)/100</f>
        <v>0</v>
      </c>
      <c r="P262" t="s">
        <v>22</v>
      </c>
    </row>
    <row r="263" spans="1:16" ht="38.25" x14ac:dyDescent="0.2">
      <c r="A263" s="26" t="s">
        <v>48</v>
      </c>
      <c r="E263" s="27" t="s">
        <v>745</v>
      </c>
    </row>
    <row r="264" spans="1:16" x14ac:dyDescent="0.2">
      <c r="A264" s="30" t="s">
        <v>50</v>
      </c>
      <c r="E264" s="29" t="s">
        <v>23</v>
      </c>
    </row>
    <row r="265" spans="1:16" x14ac:dyDescent="0.2">
      <c r="A265" s="17" t="s">
        <v>44</v>
      </c>
      <c r="B265" s="21" t="s">
        <v>426</v>
      </c>
      <c r="C265" s="21" t="s">
        <v>746</v>
      </c>
      <c r="D265" s="17" t="s">
        <v>23</v>
      </c>
      <c r="E265" s="22" t="s">
        <v>747</v>
      </c>
      <c r="F265" s="23" t="s">
        <v>744</v>
      </c>
      <c r="G265" s="24">
        <v>11</v>
      </c>
      <c r="H265" s="25"/>
      <c r="I265" s="25">
        <f>ROUND(ROUND(H265,2)*ROUND(G265,3),2)</f>
        <v>0</v>
      </c>
      <c r="O265">
        <f>(I265*21)/100</f>
        <v>0</v>
      </c>
      <c r="P265" t="s">
        <v>22</v>
      </c>
    </row>
    <row r="266" spans="1:16" ht="38.25" x14ac:dyDescent="0.2">
      <c r="A266" s="26" t="s">
        <v>48</v>
      </c>
      <c r="E266" s="27" t="s">
        <v>748</v>
      </c>
    </row>
    <row r="267" spans="1:16" x14ac:dyDescent="0.2">
      <c r="A267" s="30" t="s">
        <v>50</v>
      </c>
      <c r="E267" s="29" t="s">
        <v>749</v>
      </c>
    </row>
    <row r="268" spans="1:16" x14ac:dyDescent="0.2">
      <c r="A268" s="17" t="s">
        <v>44</v>
      </c>
      <c r="B268" s="21" t="s">
        <v>430</v>
      </c>
      <c r="C268" s="21" t="s">
        <v>750</v>
      </c>
      <c r="D268" s="17" t="s">
        <v>23</v>
      </c>
      <c r="E268" s="22" t="s">
        <v>751</v>
      </c>
      <c r="F268" s="23" t="s">
        <v>278</v>
      </c>
      <c r="G268" s="24">
        <v>39</v>
      </c>
      <c r="H268" s="25"/>
      <c r="I268" s="25">
        <f>ROUND(ROUND(H268,2)*ROUND(G268,3),2)</f>
        <v>0</v>
      </c>
      <c r="O268">
        <f>(I268*21)/100</f>
        <v>0</v>
      </c>
      <c r="P268" t="s">
        <v>22</v>
      </c>
    </row>
    <row r="269" spans="1:16" ht="25.5" x14ac:dyDescent="0.2">
      <c r="A269" s="26" t="s">
        <v>48</v>
      </c>
      <c r="E269" s="27" t="s">
        <v>752</v>
      </c>
    </row>
    <row r="270" spans="1:16" x14ac:dyDescent="0.2">
      <c r="A270" s="30" t="s">
        <v>50</v>
      </c>
      <c r="E270" s="29" t="s">
        <v>753</v>
      </c>
    </row>
    <row r="271" spans="1:16" ht="25.5" x14ac:dyDescent="0.2">
      <c r="A271" s="17" t="s">
        <v>44</v>
      </c>
      <c r="B271" s="21" t="s">
        <v>434</v>
      </c>
      <c r="C271" s="21" t="s">
        <v>754</v>
      </c>
      <c r="D271" s="17" t="s">
        <v>23</v>
      </c>
      <c r="E271" s="22" t="s">
        <v>755</v>
      </c>
      <c r="F271" s="23" t="s">
        <v>278</v>
      </c>
      <c r="G271" s="24">
        <v>11</v>
      </c>
      <c r="H271" s="25"/>
      <c r="I271" s="25">
        <f>ROUND(ROUND(H271,2)*ROUND(G271,3),2)</f>
        <v>0</v>
      </c>
      <c r="O271">
        <f>(I271*21)/100</f>
        <v>0</v>
      </c>
      <c r="P271" t="s">
        <v>22</v>
      </c>
    </row>
    <row r="272" spans="1:16" ht="25.5" x14ac:dyDescent="0.2">
      <c r="A272" s="26" t="s">
        <v>48</v>
      </c>
      <c r="E272" s="27" t="s">
        <v>756</v>
      </c>
    </row>
    <row r="273" spans="1:16" x14ac:dyDescent="0.2">
      <c r="A273" s="30" t="s">
        <v>50</v>
      </c>
      <c r="E273" s="29" t="s">
        <v>757</v>
      </c>
    </row>
    <row r="274" spans="1:16" x14ac:dyDescent="0.2">
      <c r="A274" s="17" t="s">
        <v>202</v>
      </c>
      <c r="B274" s="21" t="s">
        <v>438</v>
      </c>
      <c r="C274" s="21" t="s">
        <v>758</v>
      </c>
      <c r="D274" s="17" t="s">
        <v>80</v>
      </c>
      <c r="E274" s="22" t="s">
        <v>759</v>
      </c>
      <c r="F274" s="23" t="s">
        <v>278</v>
      </c>
      <c r="G274" s="24">
        <v>8</v>
      </c>
      <c r="H274" s="25"/>
      <c r="I274" s="25">
        <f>ROUND(ROUND(H274,2)*ROUND(G274,3),2)</f>
        <v>0</v>
      </c>
      <c r="O274">
        <f>(I274*21)/100</f>
        <v>0</v>
      </c>
      <c r="P274" t="s">
        <v>22</v>
      </c>
    </row>
    <row r="275" spans="1:16" ht="25.5" x14ac:dyDescent="0.2">
      <c r="A275" s="26" t="s">
        <v>48</v>
      </c>
      <c r="E275" s="27" t="s">
        <v>760</v>
      </c>
    </row>
    <row r="276" spans="1:16" x14ac:dyDescent="0.2">
      <c r="A276" s="30" t="s">
        <v>50</v>
      </c>
      <c r="E276" s="29" t="s">
        <v>761</v>
      </c>
    </row>
    <row r="277" spans="1:16" x14ac:dyDescent="0.2">
      <c r="A277" s="17" t="s">
        <v>202</v>
      </c>
      <c r="B277" s="21" t="s">
        <v>442</v>
      </c>
      <c r="C277" s="21" t="s">
        <v>758</v>
      </c>
      <c r="D277" s="17" t="s">
        <v>84</v>
      </c>
      <c r="E277" s="22" t="s">
        <v>759</v>
      </c>
      <c r="F277" s="23" t="s">
        <v>278</v>
      </c>
      <c r="G277" s="24">
        <v>1</v>
      </c>
      <c r="H277" s="25"/>
      <c r="I277" s="25">
        <f>ROUND(ROUND(H277,2)*ROUND(G277,3),2)</f>
        <v>0</v>
      </c>
      <c r="O277">
        <f>(I277*21)/100</f>
        <v>0</v>
      </c>
      <c r="P277" t="s">
        <v>22</v>
      </c>
    </row>
    <row r="278" spans="1:16" ht="25.5" x14ac:dyDescent="0.2">
      <c r="A278" s="26" t="s">
        <v>48</v>
      </c>
      <c r="E278" s="27" t="s">
        <v>762</v>
      </c>
    </row>
    <row r="279" spans="1:16" x14ac:dyDescent="0.2">
      <c r="A279" s="30" t="s">
        <v>50</v>
      </c>
      <c r="E279" s="29" t="s">
        <v>763</v>
      </c>
    </row>
    <row r="280" spans="1:16" x14ac:dyDescent="0.2">
      <c r="A280" s="17" t="s">
        <v>202</v>
      </c>
      <c r="B280" s="21" t="s">
        <v>444</v>
      </c>
      <c r="C280" s="21" t="s">
        <v>764</v>
      </c>
      <c r="D280" s="17" t="s">
        <v>23</v>
      </c>
      <c r="E280" s="22" t="s">
        <v>765</v>
      </c>
      <c r="F280" s="23" t="s">
        <v>278</v>
      </c>
      <c r="G280" s="24">
        <v>1</v>
      </c>
      <c r="H280" s="25"/>
      <c r="I280" s="25">
        <f>ROUND(ROUND(H280,2)*ROUND(G280,3),2)</f>
        <v>0</v>
      </c>
      <c r="O280">
        <f>(I280*21)/100</f>
        <v>0</v>
      </c>
      <c r="P280" t="s">
        <v>22</v>
      </c>
    </row>
    <row r="281" spans="1:16" ht="25.5" x14ac:dyDescent="0.2">
      <c r="A281" s="26" t="s">
        <v>48</v>
      </c>
      <c r="E281" s="27" t="s">
        <v>766</v>
      </c>
    </row>
    <row r="282" spans="1:16" x14ac:dyDescent="0.2">
      <c r="A282" s="30" t="s">
        <v>50</v>
      </c>
      <c r="E282" s="29" t="s">
        <v>763</v>
      </c>
    </row>
    <row r="283" spans="1:16" x14ac:dyDescent="0.2">
      <c r="A283" s="17" t="s">
        <v>202</v>
      </c>
      <c r="B283" s="21" t="s">
        <v>448</v>
      </c>
      <c r="C283" s="21" t="s">
        <v>767</v>
      </c>
      <c r="D283" s="17" t="s">
        <v>23</v>
      </c>
      <c r="E283" s="22" t="s">
        <v>768</v>
      </c>
      <c r="F283" s="23" t="s">
        <v>278</v>
      </c>
      <c r="G283" s="24">
        <v>5</v>
      </c>
      <c r="H283" s="25"/>
      <c r="I283" s="25">
        <f>ROUND(ROUND(H283,2)*ROUND(G283,3),2)</f>
        <v>0</v>
      </c>
      <c r="O283">
        <f>(I283*21)/100</f>
        <v>0</v>
      </c>
      <c r="P283" t="s">
        <v>22</v>
      </c>
    </row>
    <row r="284" spans="1:16" x14ac:dyDescent="0.2">
      <c r="A284" s="26" t="s">
        <v>48</v>
      </c>
      <c r="E284" s="27" t="s">
        <v>769</v>
      </c>
    </row>
    <row r="285" spans="1:16" x14ac:dyDescent="0.2">
      <c r="A285" s="30" t="s">
        <v>50</v>
      </c>
      <c r="E285" s="29" t="s">
        <v>770</v>
      </c>
    </row>
    <row r="286" spans="1:16" x14ac:dyDescent="0.2">
      <c r="A286" s="17" t="s">
        <v>202</v>
      </c>
      <c r="B286" s="21" t="s">
        <v>452</v>
      </c>
      <c r="C286" s="21" t="s">
        <v>771</v>
      </c>
      <c r="D286" s="17" t="s">
        <v>23</v>
      </c>
      <c r="E286" s="22" t="s">
        <v>772</v>
      </c>
      <c r="F286" s="23" t="s">
        <v>278</v>
      </c>
      <c r="G286" s="24">
        <v>8</v>
      </c>
      <c r="H286" s="25"/>
      <c r="I286" s="25">
        <f>ROUND(ROUND(H286,2)*ROUND(G286,3),2)</f>
        <v>0</v>
      </c>
      <c r="O286">
        <f>(I286*21)/100</f>
        <v>0</v>
      </c>
      <c r="P286" t="s">
        <v>22</v>
      </c>
    </row>
    <row r="287" spans="1:16" x14ac:dyDescent="0.2">
      <c r="A287" s="26" t="s">
        <v>48</v>
      </c>
      <c r="E287" s="27" t="s">
        <v>773</v>
      </c>
    </row>
    <row r="288" spans="1:16" x14ac:dyDescent="0.2">
      <c r="A288" s="30" t="s">
        <v>50</v>
      </c>
      <c r="E288" s="29" t="s">
        <v>774</v>
      </c>
    </row>
    <row r="289" spans="1:16" x14ac:dyDescent="0.2">
      <c r="A289" s="17" t="s">
        <v>202</v>
      </c>
      <c r="B289" s="21" t="s">
        <v>456</v>
      </c>
      <c r="C289" s="21" t="s">
        <v>775</v>
      </c>
      <c r="D289" s="17" t="s">
        <v>80</v>
      </c>
      <c r="E289" s="22" t="s">
        <v>776</v>
      </c>
      <c r="F289" s="23" t="s">
        <v>278</v>
      </c>
      <c r="G289" s="24">
        <v>11</v>
      </c>
      <c r="H289" s="25"/>
      <c r="I289" s="25">
        <f>ROUND(ROUND(H289,2)*ROUND(G289,3),2)</f>
        <v>0</v>
      </c>
      <c r="O289">
        <f>(I289*21)/100</f>
        <v>0</v>
      </c>
      <c r="P289" t="s">
        <v>22</v>
      </c>
    </row>
    <row r="290" spans="1:16" x14ac:dyDescent="0.2">
      <c r="A290" s="26" t="s">
        <v>48</v>
      </c>
      <c r="E290" s="27" t="s">
        <v>777</v>
      </c>
    </row>
    <row r="291" spans="1:16" x14ac:dyDescent="0.2">
      <c r="A291" s="30" t="s">
        <v>50</v>
      </c>
      <c r="E291" s="29" t="s">
        <v>778</v>
      </c>
    </row>
    <row r="292" spans="1:16" x14ac:dyDescent="0.2">
      <c r="A292" s="17" t="s">
        <v>202</v>
      </c>
      <c r="B292" s="21" t="s">
        <v>460</v>
      </c>
      <c r="C292" s="21" t="s">
        <v>775</v>
      </c>
      <c r="D292" s="17" t="s">
        <v>84</v>
      </c>
      <c r="E292" s="22" t="s">
        <v>776</v>
      </c>
      <c r="F292" s="23" t="s">
        <v>278</v>
      </c>
      <c r="G292" s="24">
        <v>2</v>
      </c>
      <c r="H292" s="25"/>
      <c r="I292" s="25">
        <f>ROUND(ROUND(H292,2)*ROUND(G292,3),2)</f>
        <v>0</v>
      </c>
      <c r="O292">
        <f>(I292*21)/100</f>
        <v>0</v>
      </c>
      <c r="P292" t="s">
        <v>22</v>
      </c>
    </row>
    <row r="293" spans="1:16" ht="25.5" x14ac:dyDescent="0.2">
      <c r="A293" s="26" t="s">
        <v>48</v>
      </c>
      <c r="E293" s="27" t="s">
        <v>779</v>
      </c>
    </row>
    <row r="294" spans="1:16" x14ac:dyDescent="0.2">
      <c r="A294" s="30" t="s">
        <v>50</v>
      </c>
      <c r="E294" s="29" t="s">
        <v>780</v>
      </c>
    </row>
    <row r="295" spans="1:16" x14ac:dyDescent="0.2">
      <c r="A295" s="17" t="s">
        <v>202</v>
      </c>
      <c r="B295" s="21" t="s">
        <v>464</v>
      </c>
      <c r="C295" s="21" t="s">
        <v>781</v>
      </c>
      <c r="D295" s="17" t="s">
        <v>23</v>
      </c>
      <c r="E295" s="22" t="s">
        <v>782</v>
      </c>
      <c r="F295" s="23" t="s">
        <v>278</v>
      </c>
      <c r="G295" s="24">
        <v>4</v>
      </c>
      <c r="H295" s="25"/>
      <c r="I295" s="25">
        <f>ROUND(ROUND(H295,2)*ROUND(G295,3),2)</f>
        <v>0</v>
      </c>
      <c r="O295">
        <f>(I295*21)/100</f>
        <v>0</v>
      </c>
      <c r="P295" t="s">
        <v>22</v>
      </c>
    </row>
    <row r="296" spans="1:16" x14ac:dyDescent="0.2">
      <c r="A296" s="26" t="s">
        <v>48</v>
      </c>
      <c r="E296" s="27" t="s">
        <v>783</v>
      </c>
    </row>
    <row r="297" spans="1:16" x14ac:dyDescent="0.2">
      <c r="A297" s="30" t="s">
        <v>50</v>
      </c>
      <c r="E297" s="29" t="s">
        <v>784</v>
      </c>
    </row>
    <row r="298" spans="1:16" x14ac:dyDescent="0.2">
      <c r="A298" s="17" t="s">
        <v>202</v>
      </c>
      <c r="B298" s="21" t="s">
        <v>469</v>
      </c>
      <c r="C298" s="21" t="s">
        <v>785</v>
      </c>
      <c r="D298" s="17" t="s">
        <v>23</v>
      </c>
      <c r="E298" s="22" t="s">
        <v>786</v>
      </c>
      <c r="F298" s="23" t="s">
        <v>278</v>
      </c>
      <c r="G298" s="24">
        <v>6</v>
      </c>
      <c r="H298" s="25"/>
      <c r="I298" s="25">
        <f>ROUND(ROUND(H298,2)*ROUND(G298,3),2)</f>
        <v>0</v>
      </c>
      <c r="O298">
        <f>(I298*21)/100</f>
        <v>0</v>
      </c>
      <c r="P298" t="s">
        <v>22</v>
      </c>
    </row>
    <row r="299" spans="1:16" x14ac:dyDescent="0.2">
      <c r="A299" s="26" t="s">
        <v>48</v>
      </c>
      <c r="E299" s="27" t="s">
        <v>787</v>
      </c>
    </row>
    <row r="300" spans="1:16" x14ac:dyDescent="0.2">
      <c r="A300" s="30" t="s">
        <v>50</v>
      </c>
      <c r="E300" s="29" t="s">
        <v>788</v>
      </c>
    </row>
    <row r="301" spans="1:16" x14ac:dyDescent="0.2">
      <c r="A301" s="17" t="s">
        <v>202</v>
      </c>
      <c r="B301" s="21" t="s">
        <v>474</v>
      </c>
      <c r="C301" s="21" t="s">
        <v>789</v>
      </c>
      <c r="D301" s="17" t="s">
        <v>23</v>
      </c>
      <c r="E301" s="22" t="s">
        <v>790</v>
      </c>
      <c r="F301" s="23" t="s">
        <v>278</v>
      </c>
      <c r="G301" s="24">
        <v>8</v>
      </c>
      <c r="H301" s="25"/>
      <c r="I301" s="25">
        <f>ROUND(ROUND(H301,2)*ROUND(G301,3),2)</f>
        <v>0</v>
      </c>
      <c r="O301">
        <f>(I301*21)/100</f>
        <v>0</v>
      </c>
      <c r="P301" t="s">
        <v>22</v>
      </c>
    </row>
    <row r="302" spans="1:16" x14ac:dyDescent="0.2">
      <c r="A302" s="26" t="s">
        <v>48</v>
      </c>
      <c r="E302" s="27" t="s">
        <v>791</v>
      </c>
    </row>
    <row r="303" spans="1:16" x14ac:dyDescent="0.2">
      <c r="A303" s="30" t="s">
        <v>50</v>
      </c>
      <c r="E303" s="29" t="s">
        <v>792</v>
      </c>
    </row>
    <row r="304" spans="1:16" x14ac:dyDescent="0.2">
      <c r="A304" s="17" t="s">
        <v>202</v>
      </c>
      <c r="B304" s="21" t="s">
        <v>478</v>
      </c>
      <c r="C304" s="21" t="s">
        <v>793</v>
      </c>
      <c r="D304" s="17" t="s">
        <v>23</v>
      </c>
      <c r="E304" s="22" t="s">
        <v>794</v>
      </c>
      <c r="F304" s="23" t="s">
        <v>278</v>
      </c>
      <c r="G304" s="24">
        <v>11</v>
      </c>
      <c r="H304" s="25"/>
      <c r="I304" s="25">
        <f>ROUND(ROUND(H304,2)*ROUND(G304,3),2)</f>
        <v>0</v>
      </c>
      <c r="O304">
        <f>(I304*21)/100</f>
        <v>0</v>
      </c>
      <c r="P304" t="s">
        <v>22</v>
      </c>
    </row>
    <row r="305" spans="1:16" x14ac:dyDescent="0.2">
      <c r="A305" s="26" t="s">
        <v>48</v>
      </c>
      <c r="E305" s="27" t="s">
        <v>795</v>
      </c>
    </row>
    <row r="306" spans="1:16" x14ac:dyDescent="0.2">
      <c r="A306" s="30" t="s">
        <v>50</v>
      </c>
      <c r="E306" s="29" t="s">
        <v>796</v>
      </c>
    </row>
    <row r="307" spans="1:16" x14ac:dyDescent="0.2">
      <c r="A307" s="17" t="s">
        <v>202</v>
      </c>
      <c r="B307" s="21" t="s">
        <v>482</v>
      </c>
      <c r="C307" s="21" t="s">
        <v>797</v>
      </c>
      <c r="D307" s="17" t="s">
        <v>23</v>
      </c>
      <c r="E307" s="22" t="s">
        <v>798</v>
      </c>
      <c r="F307" s="23" t="s">
        <v>278</v>
      </c>
      <c r="G307" s="24">
        <v>36</v>
      </c>
      <c r="H307" s="25"/>
      <c r="I307" s="25">
        <f>ROUND(ROUND(H307,2)*ROUND(G307,3),2)</f>
        <v>0</v>
      </c>
      <c r="O307">
        <f>(I307*21)/100</f>
        <v>0</v>
      </c>
      <c r="P307" t="s">
        <v>22</v>
      </c>
    </row>
    <row r="308" spans="1:16" x14ac:dyDescent="0.2">
      <c r="A308" s="26" t="s">
        <v>48</v>
      </c>
      <c r="E308" s="27" t="s">
        <v>23</v>
      </c>
    </row>
    <row r="309" spans="1:16" x14ac:dyDescent="0.2">
      <c r="A309" s="30" t="s">
        <v>50</v>
      </c>
      <c r="E309" s="29" t="s">
        <v>799</v>
      </c>
    </row>
    <row r="310" spans="1:16" x14ac:dyDescent="0.2">
      <c r="A310" s="17" t="s">
        <v>44</v>
      </c>
      <c r="B310" s="21" t="s">
        <v>486</v>
      </c>
      <c r="C310" s="21" t="s">
        <v>800</v>
      </c>
      <c r="D310" s="17" t="s">
        <v>80</v>
      </c>
      <c r="E310" s="22" t="s">
        <v>801</v>
      </c>
      <c r="F310" s="23" t="s">
        <v>278</v>
      </c>
      <c r="G310" s="24">
        <v>2</v>
      </c>
      <c r="H310" s="25"/>
      <c r="I310" s="25">
        <f>ROUND(ROUND(H310,2)*ROUND(G310,3),2)</f>
        <v>0</v>
      </c>
      <c r="O310">
        <f>(I310*21)/100</f>
        <v>0</v>
      </c>
      <c r="P310" t="s">
        <v>22</v>
      </c>
    </row>
    <row r="311" spans="1:16" ht="51" x14ac:dyDescent="0.2">
      <c r="A311" s="26" t="s">
        <v>48</v>
      </c>
      <c r="E311" s="27" t="s">
        <v>802</v>
      </c>
    </row>
    <row r="312" spans="1:16" x14ac:dyDescent="0.2">
      <c r="A312" s="30" t="s">
        <v>50</v>
      </c>
      <c r="E312" s="29" t="s">
        <v>803</v>
      </c>
    </row>
    <row r="313" spans="1:16" x14ac:dyDescent="0.2">
      <c r="A313" s="17" t="s">
        <v>44</v>
      </c>
      <c r="B313" s="21" t="s">
        <v>490</v>
      </c>
      <c r="C313" s="21" t="s">
        <v>800</v>
      </c>
      <c r="D313" s="17" t="s">
        <v>84</v>
      </c>
      <c r="E313" s="22" t="s">
        <v>801</v>
      </c>
      <c r="F313" s="23" t="s">
        <v>278</v>
      </c>
      <c r="G313" s="24">
        <v>11</v>
      </c>
      <c r="H313" s="25"/>
      <c r="I313" s="25">
        <f>ROUND(ROUND(H313,2)*ROUND(G313,3),2)</f>
        <v>0</v>
      </c>
      <c r="O313">
        <f>(I313*21)/100</f>
        <v>0</v>
      </c>
      <c r="P313" t="s">
        <v>22</v>
      </c>
    </row>
    <row r="314" spans="1:16" ht="38.25" x14ac:dyDescent="0.2">
      <c r="A314" s="26" t="s">
        <v>48</v>
      </c>
      <c r="E314" s="27" t="s">
        <v>804</v>
      </c>
    </row>
    <row r="315" spans="1:16" x14ac:dyDescent="0.2">
      <c r="A315" s="30" t="s">
        <v>50</v>
      </c>
      <c r="E315" s="29" t="s">
        <v>757</v>
      </c>
    </row>
    <row r="316" spans="1:16" x14ac:dyDescent="0.2">
      <c r="A316" s="17" t="s">
        <v>44</v>
      </c>
      <c r="B316" s="21" t="s">
        <v>500</v>
      </c>
      <c r="C316" s="21" t="s">
        <v>805</v>
      </c>
      <c r="D316" s="17" t="s">
        <v>23</v>
      </c>
      <c r="E316" s="22" t="s">
        <v>806</v>
      </c>
      <c r="F316" s="23" t="s">
        <v>278</v>
      </c>
      <c r="G316" s="24">
        <v>9</v>
      </c>
      <c r="H316" s="25"/>
      <c r="I316" s="25">
        <f>ROUND(ROUND(H316,2)*ROUND(G316,3),2)</f>
        <v>0</v>
      </c>
      <c r="O316">
        <f>(I316*21)/100</f>
        <v>0</v>
      </c>
      <c r="P316" t="s">
        <v>22</v>
      </c>
    </row>
    <row r="317" spans="1:16" ht="63.75" x14ac:dyDescent="0.2">
      <c r="A317" s="26" t="s">
        <v>48</v>
      </c>
      <c r="E317" s="27" t="s">
        <v>807</v>
      </c>
    </row>
    <row r="318" spans="1:16" x14ac:dyDescent="0.2">
      <c r="A318" s="30" t="s">
        <v>50</v>
      </c>
      <c r="E318" s="29" t="s">
        <v>808</v>
      </c>
    </row>
    <row r="319" spans="1:16" x14ac:dyDescent="0.2">
      <c r="A319" s="17" t="s">
        <v>44</v>
      </c>
      <c r="B319" s="21" t="s">
        <v>504</v>
      </c>
      <c r="C319" s="21" t="s">
        <v>809</v>
      </c>
      <c r="D319" s="17" t="s">
        <v>23</v>
      </c>
      <c r="E319" s="22" t="s">
        <v>810</v>
      </c>
      <c r="F319" s="23" t="s">
        <v>126</v>
      </c>
      <c r="G319" s="24">
        <v>1.369</v>
      </c>
      <c r="H319" s="25"/>
      <c r="I319" s="25">
        <f>ROUND(ROUND(H319,2)*ROUND(G319,3),2)</f>
        <v>0</v>
      </c>
      <c r="O319">
        <f>(I319*21)/100</f>
        <v>0</v>
      </c>
      <c r="P319" t="s">
        <v>22</v>
      </c>
    </row>
    <row r="320" spans="1:16" ht="25.5" x14ac:dyDescent="0.2">
      <c r="A320" s="26" t="s">
        <v>48</v>
      </c>
      <c r="E320" s="27" t="s">
        <v>811</v>
      </c>
    </row>
    <row r="321" spans="1:16" ht="25.5" x14ac:dyDescent="0.2">
      <c r="A321" s="30" t="s">
        <v>50</v>
      </c>
      <c r="E321" s="29" t="s">
        <v>812</v>
      </c>
    </row>
    <row r="322" spans="1:16" x14ac:dyDescent="0.2">
      <c r="A322" s="17" t="s">
        <v>44</v>
      </c>
      <c r="B322" s="21" t="s">
        <v>508</v>
      </c>
      <c r="C322" s="21" t="s">
        <v>813</v>
      </c>
      <c r="D322" s="17" t="s">
        <v>23</v>
      </c>
      <c r="E322" s="22" t="s">
        <v>814</v>
      </c>
      <c r="F322" s="23" t="s">
        <v>76</v>
      </c>
      <c r="G322" s="24">
        <v>5.8520000000000003</v>
      </c>
      <c r="H322" s="25"/>
      <c r="I322" s="25">
        <f>ROUND(ROUND(H322,2)*ROUND(G322,3),2)</f>
        <v>0</v>
      </c>
      <c r="O322">
        <f>(I322*21)/100</f>
        <v>0</v>
      </c>
      <c r="P322" t="s">
        <v>22</v>
      </c>
    </row>
    <row r="323" spans="1:16" x14ac:dyDescent="0.2">
      <c r="A323" s="26" t="s">
        <v>48</v>
      </c>
      <c r="E323" s="27" t="s">
        <v>815</v>
      </c>
    </row>
    <row r="324" spans="1:16" x14ac:dyDescent="0.2">
      <c r="A324" s="30" t="s">
        <v>50</v>
      </c>
      <c r="E324" s="29" t="s">
        <v>816</v>
      </c>
    </row>
    <row r="325" spans="1:16" x14ac:dyDescent="0.2">
      <c r="A325" s="17" t="s">
        <v>44</v>
      </c>
      <c r="B325" s="21" t="s">
        <v>512</v>
      </c>
      <c r="C325" s="21" t="s">
        <v>491</v>
      </c>
      <c r="D325" s="17" t="s">
        <v>23</v>
      </c>
      <c r="E325" s="22" t="s">
        <v>492</v>
      </c>
      <c r="F325" s="23" t="s">
        <v>102</v>
      </c>
      <c r="G325" s="24">
        <v>294.16000000000003</v>
      </c>
      <c r="H325" s="25"/>
      <c r="I325" s="25">
        <f>ROUND(ROUND(H325,2)*ROUND(G325,3),2)</f>
        <v>0</v>
      </c>
      <c r="O325">
        <f>(I325*21)/100</f>
        <v>0</v>
      </c>
      <c r="P325" t="s">
        <v>22</v>
      </c>
    </row>
    <row r="326" spans="1:16" ht="25.5" x14ac:dyDescent="0.2">
      <c r="A326" s="26" t="s">
        <v>48</v>
      </c>
      <c r="E326" s="27" t="s">
        <v>817</v>
      </c>
    </row>
    <row r="327" spans="1:16" ht="25.5" x14ac:dyDescent="0.2">
      <c r="A327" s="30" t="s">
        <v>50</v>
      </c>
      <c r="E327" s="29" t="s">
        <v>818</v>
      </c>
    </row>
    <row r="328" spans="1:16" x14ac:dyDescent="0.2">
      <c r="A328" s="17" t="s">
        <v>44</v>
      </c>
      <c r="B328" s="21" t="s">
        <v>819</v>
      </c>
      <c r="C328" s="21" t="s">
        <v>820</v>
      </c>
      <c r="D328" s="17" t="s">
        <v>23</v>
      </c>
      <c r="E328" s="22" t="s">
        <v>821</v>
      </c>
      <c r="F328" s="23" t="s">
        <v>278</v>
      </c>
      <c r="G328" s="24">
        <v>1</v>
      </c>
      <c r="H328" s="25"/>
      <c r="I328" s="25">
        <f>ROUND(ROUND(H328,2)*ROUND(G328,3),2)</f>
        <v>0</v>
      </c>
      <c r="O328">
        <f>(I328*21)/100</f>
        <v>0</v>
      </c>
      <c r="P328" t="s">
        <v>22</v>
      </c>
    </row>
    <row r="329" spans="1:16" x14ac:dyDescent="0.2">
      <c r="A329" s="26" t="s">
        <v>48</v>
      </c>
      <c r="E329" s="27" t="s">
        <v>822</v>
      </c>
    </row>
    <row r="330" spans="1:16" x14ac:dyDescent="0.2">
      <c r="A330" s="30" t="s">
        <v>50</v>
      </c>
      <c r="E330" s="29" t="s">
        <v>763</v>
      </c>
    </row>
    <row r="331" spans="1:16" x14ac:dyDescent="0.2">
      <c r="A331" s="17" t="s">
        <v>202</v>
      </c>
      <c r="B331" s="21" t="s">
        <v>823</v>
      </c>
      <c r="C331" s="21" t="s">
        <v>824</v>
      </c>
      <c r="D331" s="17" t="s">
        <v>23</v>
      </c>
      <c r="E331" s="22" t="s">
        <v>825</v>
      </c>
      <c r="F331" s="23" t="s">
        <v>102</v>
      </c>
      <c r="G331" s="24">
        <v>1.36</v>
      </c>
      <c r="H331" s="25"/>
      <c r="I331" s="25">
        <f>ROUND(ROUND(H331,2)*ROUND(G331,3),2)</f>
        <v>0</v>
      </c>
      <c r="O331">
        <f>(I331*21)/100</f>
        <v>0</v>
      </c>
      <c r="P331" t="s">
        <v>22</v>
      </c>
    </row>
    <row r="332" spans="1:16" x14ac:dyDescent="0.2">
      <c r="A332" s="26" t="s">
        <v>48</v>
      </c>
      <c r="E332" s="27" t="s">
        <v>23</v>
      </c>
    </row>
    <row r="333" spans="1:16" x14ac:dyDescent="0.2">
      <c r="A333" s="30" t="s">
        <v>50</v>
      </c>
      <c r="E333" s="29" t="s">
        <v>23</v>
      </c>
    </row>
    <row r="334" spans="1:16" x14ac:dyDescent="0.2">
      <c r="A334" s="17" t="s">
        <v>202</v>
      </c>
      <c r="B334" s="21" t="s">
        <v>826</v>
      </c>
      <c r="C334" s="21" t="s">
        <v>827</v>
      </c>
      <c r="D334" s="17" t="s">
        <v>23</v>
      </c>
      <c r="E334" s="22" t="s">
        <v>828</v>
      </c>
      <c r="F334" s="23" t="s">
        <v>278</v>
      </c>
      <c r="G334" s="24">
        <v>1</v>
      </c>
      <c r="H334" s="25"/>
      <c r="I334" s="25">
        <f>ROUND(ROUND(H334,2)*ROUND(G334,3),2)</f>
        <v>0</v>
      </c>
      <c r="O334">
        <f>(I334*21)/100</f>
        <v>0</v>
      </c>
      <c r="P334" t="s">
        <v>22</v>
      </c>
    </row>
    <row r="335" spans="1:16" x14ac:dyDescent="0.2">
      <c r="A335" s="26" t="s">
        <v>48</v>
      </c>
      <c r="E335" s="27" t="s">
        <v>23</v>
      </c>
    </row>
    <row r="336" spans="1:16" x14ac:dyDescent="0.2">
      <c r="A336" s="30" t="s">
        <v>50</v>
      </c>
      <c r="E336" s="29" t="s">
        <v>23</v>
      </c>
    </row>
    <row r="337" spans="1:16" ht="25.5" x14ac:dyDescent="0.2">
      <c r="A337" s="17" t="s">
        <v>202</v>
      </c>
      <c r="B337" s="21" t="s">
        <v>829</v>
      </c>
      <c r="C337" s="21" t="s">
        <v>830</v>
      </c>
      <c r="D337" s="17" t="s">
        <v>23</v>
      </c>
      <c r="E337" s="22" t="s">
        <v>831</v>
      </c>
      <c r="F337" s="23" t="s">
        <v>278</v>
      </c>
      <c r="G337" s="24">
        <v>1</v>
      </c>
      <c r="H337" s="25"/>
      <c r="I337" s="25">
        <f>ROUND(ROUND(H337,2)*ROUND(G337,3),2)</f>
        <v>0</v>
      </c>
      <c r="O337">
        <f>(I337*21)/100</f>
        <v>0</v>
      </c>
      <c r="P337" t="s">
        <v>22</v>
      </c>
    </row>
    <row r="338" spans="1:16" x14ac:dyDescent="0.2">
      <c r="A338" s="26" t="s">
        <v>48</v>
      </c>
      <c r="E338" s="27" t="s">
        <v>23</v>
      </c>
    </row>
    <row r="339" spans="1:16" x14ac:dyDescent="0.2">
      <c r="A339" s="30" t="s">
        <v>50</v>
      </c>
      <c r="E339" s="29" t="s">
        <v>23</v>
      </c>
    </row>
    <row r="340" spans="1:16" x14ac:dyDescent="0.2">
      <c r="A340" s="17" t="s">
        <v>44</v>
      </c>
      <c r="B340" s="21" t="s">
        <v>832</v>
      </c>
      <c r="C340" s="21" t="s">
        <v>833</v>
      </c>
      <c r="D340" s="17" t="s">
        <v>23</v>
      </c>
      <c r="E340" s="22" t="s">
        <v>834</v>
      </c>
      <c r="F340" s="23" t="s">
        <v>278</v>
      </c>
      <c r="G340" s="24">
        <v>1</v>
      </c>
      <c r="H340" s="25"/>
      <c r="I340" s="25">
        <f>ROUND(ROUND(H340,2)*ROUND(G340,3),2)</f>
        <v>0</v>
      </c>
      <c r="O340">
        <f>(I340*21)/100</f>
        <v>0</v>
      </c>
      <c r="P340" t="s">
        <v>22</v>
      </c>
    </row>
    <row r="341" spans="1:16" x14ac:dyDescent="0.2">
      <c r="A341" s="26" t="s">
        <v>48</v>
      </c>
      <c r="E341" s="27" t="s">
        <v>835</v>
      </c>
    </row>
    <row r="342" spans="1:16" x14ac:dyDescent="0.2">
      <c r="A342" s="30" t="s">
        <v>50</v>
      </c>
      <c r="E342" s="29" t="s">
        <v>763</v>
      </c>
    </row>
    <row r="343" spans="1:16" x14ac:dyDescent="0.2">
      <c r="A343" s="17" t="s">
        <v>202</v>
      </c>
      <c r="B343" s="21" t="s">
        <v>836</v>
      </c>
      <c r="C343" s="21" t="s">
        <v>824</v>
      </c>
      <c r="D343" s="17" t="s">
        <v>23</v>
      </c>
      <c r="E343" s="22" t="s">
        <v>825</v>
      </c>
      <c r="F343" s="23" t="s">
        <v>102</v>
      </c>
      <c r="G343" s="24">
        <v>1.3</v>
      </c>
      <c r="H343" s="25"/>
      <c r="I343" s="25">
        <f>ROUND(ROUND(H343,2)*ROUND(G343,3),2)</f>
        <v>0</v>
      </c>
      <c r="O343">
        <f>(I343*21)/100</f>
        <v>0</v>
      </c>
      <c r="P343" t="s">
        <v>22</v>
      </c>
    </row>
    <row r="344" spans="1:16" x14ac:dyDescent="0.2">
      <c r="A344" s="26" t="s">
        <v>48</v>
      </c>
      <c r="E344" s="27" t="s">
        <v>23</v>
      </c>
    </row>
    <row r="345" spans="1:16" x14ac:dyDescent="0.2">
      <c r="A345" s="30" t="s">
        <v>50</v>
      </c>
      <c r="E345" s="29" t="s">
        <v>23</v>
      </c>
    </row>
    <row r="346" spans="1:16" x14ac:dyDescent="0.2">
      <c r="A346" s="17" t="s">
        <v>202</v>
      </c>
      <c r="B346" s="21" t="s">
        <v>837</v>
      </c>
      <c r="C346" s="21" t="s">
        <v>827</v>
      </c>
      <c r="D346" s="17" t="s">
        <v>23</v>
      </c>
      <c r="E346" s="22" t="s">
        <v>828</v>
      </c>
      <c r="F346" s="23" t="s">
        <v>278</v>
      </c>
      <c r="G346" s="24">
        <v>1</v>
      </c>
      <c r="H346" s="25"/>
      <c r="I346" s="25">
        <f>ROUND(ROUND(H346,2)*ROUND(G346,3),2)</f>
        <v>0</v>
      </c>
      <c r="O346">
        <f>(I346*21)/100</f>
        <v>0</v>
      </c>
      <c r="P346" t="s">
        <v>22</v>
      </c>
    </row>
    <row r="347" spans="1:16" x14ac:dyDescent="0.2">
      <c r="A347" s="26" t="s">
        <v>48</v>
      </c>
      <c r="E347" s="27" t="s">
        <v>23</v>
      </c>
    </row>
    <row r="348" spans="1:16" x14ac:dyDescent="0.2">
      <c r="A348" s="30" t="s">
        <v>50</v>
      </c>
      <c r="E348" s="29" t="s">
        <v>23</v>
      </c>
    </row>
    <row r="349" spans="1:16" ht="25.5" x14ac:dyDescent="0.2">
      <c r="A349" s="17" t="s">
        <v>202</v>
      </c>
      <c r="B349" s="21" t="s">
        <v>838</v>
      </c>
      <c r="C349" s="21" t="s">
        <v>727</v>
      </c>
      <c r="D349" s="17" t="s">
        <v>23</v>
      </c>
      <c r="E349" s="22" t="s">
        <v>839</v>
      </c>
      <c r="F349" s="23" t="s">
        <v>278</v>
      </c>
      <c r="G349" s="24">
        <v>1</v>
      </c>
      <c r="H349" s="25"/>
      <c r="I349" s="25">
        <f>ROUND(ROUND(H349,2)*ROUND(G349,3),2)</f>
        <v>0</v>
      </c>
      <c r="O349">
        <f>(I349*21)/100</f>
        <v>0</v>
      </c>
      <c r="P349" t="s">
        <v>22</v>
      </c>
    </row>
    <row r="350" spans="1:16" x14ac:dyDescent="0.2">
      <c r="A350" s="26" t="s">
        <v>48</v>
      </c>
      <c r="E350" s="27" t="s">
        <v>23</v>
      </c>
    </row>
    <row r="351" spans="1:16" x14ac:dyDescent="0.2">
      <c r="A351" s="30" t="s">
        <v>50</v>
      </c>
      <c r="E351" s="29" t="s">
        <v>23</v>
      </c>
    </row>
    <row r="352" spans="1:16" x14ac:dyDescent="0.2">
      <c r="A352" s="17" t="s">
        <v>44</v>
      </c>
      <c r="B352" s="21" t="s">
        <v>840</v>
      </c>
      <c r="C352" s="21" t="s">
        <v>841</v>
      </c>
      <c r="D352" s="17" t="s">
        <v>23</v>
      </c>
      <c r="E352" s="22" t="s">
        <v>842</v>
      </c>
      <c r="F352" s="23" t="s">
        <v>126</v>
      </c>
      <c r="G352" s="24">
        <v>25.2</v>
      </c>
      <c r="H352" s="25"/>
      <c r="I352" s="25">
        <f>ROUND(ROUND(H352,2)*ROUND(G352,3),2)</f>
        <v>0</v>
      </c>
      <c r="O352">
        <f>(I352*21)/100</f>
        <v>0</v>
      </c>
      <c r="P352" t="s">
        <v>22</v>
      </c>
    </row>
    <row r="353" spans="1:18" x14ac:dyDescent="0.2">
      <c r="A353" s="26" t="s">
        <v>48</v>
      </c>
      <c r="E353" s="27" t="s">
        <v>843</v>
      </c>
    </row>
    <row r="354" spans="1:18" ht="38.25" x14ac:dyDescent="0.2">
      <c r="A354" s="28" t="s">
        <v>50</v>
      </c>
      <c r="E354" s="29" t="s">
        <v>844</v>
      </c>
    </row>
    <row r="355" spans="1:18" ht="12.75" customHeight="1" x14ac:dyDescent="0.2">
      <c r="A355" s="5" t="s">
        <v>42</v>
      </c>
      <c r="B355" s="5"/>
      <c r="C355" s="32" t="s">
        <v>39</v>
      </c>
      <c r="D355" s="5"/>
      <c r="E355" s="19" t="s">
        <v>499</v>
      </c>
      <c r="F355" s="5"/>
      <c r="G355" s="5"/>
      <c r="H355" s="5"/>
      <c r="I355" s="33">
        <f>0+Q355</f>
        <v>0</v>
      </c>
      <c r="O355">
        <f>0+R355</f>
        <v>0</v>
      </c>
      <c r="Q355">
        <f>0+I356+I359+I362+I365+I368+I371+I374+I377+I380+I383+I386+I389+I392+I395+I398+I401+I404+I407+I410+I413+I416+I419+I422+I425+I428+I431+I434</f>
        <v>0</v>
      </c>
      <c r="R355">
        <f>0+O356+O359+O362+O365+O368+O371+O374+O377+O380+O383+O386+O389+O392+O395+O398+O401+O404+O407+O410+O413+O416+O419+O422+O425+O428+O431+O434</f>
        <v>0</v>
      </c>
    </row>
    <row r="356" spans="1:18" ht="25.5" x14ac:dyDescent="0.2">
      <c r="A356" s="17" t="s">
        <v>44</v>
      </c>
      <c r="B356" s="21" t="s">
        <v>516</v>
      </c>
      <c r="C356" s="21" t="s">
        <v>501</v>
      </c>
      <c r="D356" s="17" t="s">
        <v>23</v>
      </c>
      <c r="E356" s="22" t="s">
        <v>502</v>
      </c>
      <c r="F356" s="23" t="s">
        <v>102</v>
      </c>
      <c r="G356" s="24">
        <v>192.11</v>
      </c>
      <c r="H356" s="25"/>
      <c r="I356" s="25">
        <f>ROUND(ROUND(H356,2)*ROUND(G356,3),2)</f>
        <v>0</v>
      </c>
      <c r="O356">
        <f>(I356*21)/100</f>
        <v>0</v>
      </c>
      <c r="P356" t="s">
        <v>22</v>
      </c>
    </row>
    <row r="357" spans="1:18" ht="38.25" x14ac:dyDescent="0.2">
      <c r="A357" s="26" t="s">
        <v>48</v>
      </c>
      <c r="E357" s="27" t="s">
        <v>503</v>
      </c>
    </row>
    <row r="358" spans="1:18" ht="38.25" x14ac:dyDescent="0.2">
      <c r="A358" s="30" t="s">
        <v>50</v>
      </c>
      <c r="E358" s="29" t="s">
        <v>592</v>
      </c>
    </row>
    <row r="359" spans="1:18" x14ac:dyDescent="0.2">
      <c r="A359" s="17" t="s">
        <v>202</v>
      </c>
      <c r="B359" s="21" t="s">
        <v>520</v>
      </c>
      <c r="C359" s="21" t="s">
        <v>505</v>
      </c>
      <c r="D359" s="17" t="s">
        <v>23</v>
      </c>
      <c r="E359" s="22" t="s">
        <v>506</v>
      </c>
      <c r="F359" s="23" t="s">
        <v>102</v>
      </c>
      <c r="G359" s="24">
        <v>78.16</v>
      </c>
      <c r="H359" s="25"/>
      <c r="I359" s="25">
        <f>ROUND(ROUND(H359,2)*ROUND(G359,3),2)</f>
        <v>0</v>
      </c>
      <c r="O359">
        <f>(I359*21)/100</f>
        <v>0</v>
      </c>
      <c r="P359" t="s">
        <v>22</v>
      </c>
    </row>
    <row r="360" spans="1:18" x14ac:dyDescent="0.2">
      <c r="A360" s="26" t="s">
        <v>48</v>
      </c>
      <c r="E360" s="27" t="s">
        <v>23</v>
      </c>
    </row>
    <row r="361" spans="1:18" x14ac:dyDescent="0.2">
      <c r="A361" s="30" t="s">
        <v>50</v>
      </c>
      <c r="E361" s="29" t="s">
        <v>845</v>
      </c>
    </row>
    <row r="362" spans="1:18" x14ac:dyDescent="0.2">
      <c r="A362" s="17" t="s">
        <v>202</v>
      </c>
      <c r="B362" s="21" t="s">
        <v>524</v>
      </c>
      <c r="C362" s="21" t="s">
        <v>509</v>
      </c>
      <c r="D362" s="17" t="s">
        <v>23</v>
      </c>
      <c r="E362" s="22" t="s">
        <v>510</v>
      </c>
      <c r="F362" s="23" t="s">
        <v>102</v>
      </c>
      <c r="G362" s="24">
        <v>113.95</v>
      </c>
      <c r="H362" s="25"/>
      <c r="I362" s="25">
        <f>ROUND(ROUND(H362,2)*ROUND(G362,3),2)</f>
        <v>0</v>
      </c>
      <c r="O362">
        <f>(I362*21)/100</f>
        <v>0</v>
      </c>
      <c r="P362" t="s">
        <v>22</v>
      </c>
    </row>
    <row r="363" spans="1:18" x14ac:dyDescent="0.2">
      <c r="A363" s="26" t="s">
        <v>48</v>
      </c>
      <c r="E363" s="27" t="s">
        <v>23</v>
      </c>
    </row>
    <row r="364" spans="1:18" ht="25.5" x14ac:dyDescent="0.2">
      <c r="A364" s="30" t="s">
        <v>50</v>
      </c>
      <c r="E364" s="29" t="s">
        <v>846</v>
      </c>
    </row>
    <row r="365" spans="1:18" x14ac:dyDescent="0.2">
      <c r="A365" s="17" t="s">
        <v>44</v>
      </c>
      <c r="B365" s="21" t="s">
        <v>528</v>
      </c>
      <c r="C365" s="21" t="s">
        <v>517</v>
      </c>
      <c r="D365" s="17" t="s">
        <v>23</v>
      </c>
      <c r="E365" s="22" t="s">
        <v>518</v>
      </c>
      <c r="F365" s="23" t="s">
        <v>102</v>
      </c>
      <c r="G365" s="24">
        <v>3.7</v>
      </c>
      <c r="H365" s="25"/>
      <c r="I365" s="25">
        <f>ROUND(ROUND(H365,2)*ROUND(G365,3),2)</f>
        <v>0</v>
      </c>
      <c r="O365">
        <f>(I365*21)/100</f>
        <v>0</v>
      </c>
      <c r="P365" t="s">
        <v>22</v>
      </c>
    </row>
    <row r="366" spans="1:18" ht="25.5" x14ac:dyDescent="0.2">
      <c r="A366" s="26" t="s">
        <v>48</v>
      </c>
      <c r="E366" s="27" t="s">
        <v>519</v>
      </c>
    </row>
    <row r="367" spans="1:18" x14ac:dyDescent="0.2">
      <c r="A367" s="30" t="s">
        <v>50</v>
      </c>
      <c r="E367" s="29" t="s">
        <v>23</v>
      </c>
    </row>
    <row r="368" spans="1:18" x14ac:dyDescent="0.2">
      <c r="A368" s="17" t="s">
        <v>44</v>
      </c>
      <c r="B368" s="21" t="s">
        <v>532</v>
      </c>
      <c r="C368" s="21" t="s">
        <v>525</v>
      </c>
      <c r="D368" s="17" t="s">
        <v>23</v>
      </c>
      <c r="E368" s="22" t="s">
        <v>526</v>
      </c>
      <c r="F368" s="23" t="s">
        <v>102</v>
      </c>
      <c r="G368" s="24">
        <v>3.7</v>
      </c>
      <c r="H368" s="25"/>
      <c r="I368" s="25">
        <f>ROUND(ROUND(H368,2)*ROUND(G368,3),2)</f>
        <v>0</v>
      </c>
      <c r="O368">
        <f>(I368*21)/100</f>
        <v>0</v>
      </c>
      <c r="P368" t="s">
        <v>22</v>
      </c>
    </row>
    <row r="369" spans="1:16" x14ac:dyDescent="0.2">
      <c r="A369" s="26" t="s">
        <v>48</v>
      </c>
      <c r="E369" s="27" t="s">
        <v>527</v>
      </c>
    </row>
    <row r="370" spans="1:16" x14ac:dyDescent="0.2">
      <c r="A370" s="30" t="s">
        <v>50</v>
      </c>
      <c r="E370" s="29" t="s">
        <v>23</v>
      </c>
    </row>
    <row r="371" spans="1:16" x14ac:dyDescent="0.2">
      <c r="A371" s="17" t="s">
        <v>44</v>
      </c>
      <c r="B371" s="21" t="s">
        <v>536</v>
      </c>
      <c r="C371" s="21" t="s">
        <v>529</v>
      </c>
      <c r="D371" s="17" t="s">
        <v>23</v>
      </c>
      <c r="E371" s="22" t="s">
        <v>530</v>
      </c>
      <c r="F371" s="23" t="s">
        <v>102</v>
      </c>
      <c r="G371" s="24">
        <v>3.7</v>
      </c>
      <c r="H371" s="25"/>
      <c r="I371" s="25">
        <f>ROUND(ROUND(H371,2)*ROUND(G371,3),2)</f>
        <v>0</v>
      </c>
      <c r="O371">
        <f>(I371*21)/100</f>
        <v>0</v>
      </c>
      <c r="P371" t="s">
        <v>22</v>
      </c>
    </row>
    <row r="372" spans="1:16" x14ac:dyDescent="0.2">
      <c r="A372" s="26" t="s">
        <v>48</v>
      </c>
      <c r="E372" s="27" t="s">
        <v>531</v>
      </c>
    </row>
    <row r="373" spans="1:16" x14ac:dyDescent="0.2">
      <c r="A373" s="30" t="s">
        <v>50</v>
      </c>
      <c r="E373" s="29" t="s">
        <v>23</v>
      </c>
    </row>
    <row r="374" spans="1:16" x14ac:dyDescent="0.2">
      <c r="A374" s="17" t="s">
        <v>44</v>
      </c>
      <c r="B374" s="21" t="s">
        <v>540</v>
      </c>
      <c r="C374" s="21" t="s">
        <v>847</v>
      </c>
      <c r="D374" s="17" t="s">
        <v>80</v>
      </c>
      <c r="E374" s="22" t="s">
        <v>848</v>
      </c>
      <c r="F374" s="23" t="s">
        <v>102</v>
      </c>
      <c r="G374" s="24">
        <v>17.77</v>
      </c>
      <c r="H374" s="25"/>
      <c r="I374" s="25">
        <f>ROUND(ROUND(H374,2)*ROUND(G374,3),2)</f>
        <v>0</v>
      </c>
      <c r="O374">
        <f>(I374*21)/100</f>
        <v>0</v>
      </c>
      <c r="P374" t="s">
        <v>22</v>
      </c>
    </row>
    <row r="375" spans="1:16" ht="25.5" x14ac:dyDescent="0.2">
      <c r="A375" s="26" t="s">
        <v>48</v>
      </c>
      <c r="E375" s="27" t="s">
        <v>849</v>
      </c>
    </row>
    <row r="376" spans="1:16" x14ac:dyDescent="0.2">
      <c r="A376" s="30" t="s">
        <v>50</v>
      </c>
      <c r="E376" s="29" t="s">
        <v>23</v>
      </c>
    </row>
    <row r="377" spans="1:16" x14ac:dyDescent="0.2">
      <c r="A377" s="17" t="s">
        <v>44</v>
      </c>
      <c r="B377" s="21" t="s">
        <v>545</v>
      </c>
      <c r="C377" s="21" t="s">
        <v>847</v>
      </c>
      <c r="D377" s="17" t="s">
        <v>84</v>
      </c>
      <c r="E377" s="22" t="s">
        <v>848</v>
      </c>
      <c r="F377" s="23" t="s">
        <v>102</v>
      </c>
      <c r="G377" s="24">
        <v>11.87</v>
      </c>
      <c r="H377" s="25"/>
      <c r="I377" s="25">
        <f>ROUND(ROUND(H377,2)*ROUND(G377,3),2)</f>
        <v>0</v>
      </c>
      <c r="O377">
        <f>(I377*21)/100</f>
        <v>0</v>
      </c>
      <c r="P377" t="s">
        <v>22</v>
      </c>
    </row>
    <row r="378" spans="1:16" ht="25.5" x14ac:dyDescent="0.2">
      <c r="A378" s="26" t="s">
        <v>48</v>
      </c>
      <c r="E378" s="27" t="s">
        <v>850</v>
      </c>
    </row>
    <row r="379" spans="1:16" x14ac:dyDescent="0.2">
      <c r="A379" s="30" t="s">
        <v>50</v>
      </c>
      <c r="E379" s="29" t="s">
        <v>851</v>
      </c>
    </row>
    <row r="380" spans="1:16" x14ac:dyDescent="0.2">
      <c r="A380" s="17" t="s">
        <v>44</v>
      </c>
      <c r="B380" s="21" t="s">
        <v>549</v>
      </c>
      <c r="C380" s="21" t="s">
        <v>852</v>
      </c>
      <c r="D380" s="17" t="s">
        <v>23</v>
      </c>
      <c r="E380" s="22" t="s">
        <v>853</v>
      </c>
      <c r="F380" s="23" t="s">
        <v>102</v>
      </c>
      <c r="G380" s="24">
        <v>2</v>
      </c>
      <c r="H380" s="25"/>
      <c r="I380" s="25">
        <f>ROUND(ROUND(H380,2)*ROUND(G380,3),2)</f>
        <v>0</v>
      </c>
      <c r="O380">
        <f>(I380*21)/100</f>
        <v>0</v>
      </c>
      <c r="P380" t="s">
        <v>22</v>
      </c>
    </row>
    <row r="381" spans="1:16" ht="25.5" x14ac:dyDescent="0.2">
      <c r="A381" s="26" t="s">
        <v>48</v>
      </c>
      <c r="E381" s="27" t="s">
        <v>854</v>
      </c>
    </row>
    <row r="382" spans="1:16" x14ac:dyDescent="0.2">
      <c r="A382" s="30" t="s">
        <v>50</v>
      </c>
      <c r="E382" s="29" t="s">
        <v>855</v>
      </c>
    </row>
    <row r="383" spans="1:16" x14ac:dyDescent="0.2">
      <c r="A383" s="17" t="s">
        <v>44</v>
      </c>
      <c r="B383" s="21" t="s">
        <v>554</v>
      </c>
      <c r="C383" s="21" t="s">
        <v>856</v>
      </c>
      <c r="D383" s="17" t="s">
        <v>23</v>
      </c>
      <c r="E383" s="22" t="s">
        <v>857</v>
      </c>
      <c r="F383" s="23" t="s">
        <v>278</v>
      </c>
      <c r="G383" s="24">
        <v>8</v>
      </c>
      <c r="H383" s="25"/>
      <c r="I383" s="25">
        <f>ROUND(ROUND(H383,2)*ROUND(G383,3),2)</f>
        <v>0</v>
      </c>
      <c r="O383">
        <f>(I383*21)/100</f>
        <v>0</v>
      </c>
      <c r="P383" t="s">
        <v>22</v>
      </c>
    </row>
    <row r="384" spans="1:16" ht="38.25" x14ac:dyDescent="0.2">
      <c r="A384" s="26" t="s">
        <v>48</v>
      </c>
      <c r="E384" s="27" t="s">
        <v>858</v>
      </c>
    </row>
    <row r="385" spans="1:16" x14ac:dyDescent="0.2">
      <c r="A385" s="30" t="s">
        <v>50</v>
      </c>
      <c r="E385" s="29" t="s">
        <v>23</v>
      </c>
    </row>
    <row r="386" spans="1:16" x14ac:dyDescent="0.2">
      <c r="A386" s="17" t="s">
        <v>44</v>
      </c>
      <c r="B386" s="21" t="s">
        <v>559</v>
      </c>
      <c r="C386" s="21" t="s">
        <v>859</v>
      </c>
      <c r="D386" s="17" t="s">
        <v>23</v>
      </c>
      <c r="E386" s="22" t="s">
        <v>860</v>
      </c>
      <c r="F386" s="23" t="s">
        <v>278</v>
      </c>
      <c r="G386" s="24">
        <v>6</v>
      </c>
      <c r="H386" s="25"/>
      <c r="I386" s="25">
        <f>ROUND(ROUND(H386,2)*ROUND(G386,3),2)</f>
        <v>0</v>
      </c>
      <c r="O386">
        <f>(I386*21)/100</f>
        <v>0</v>
      </c>
      <c r="P386" t="s">
        <v>22</v>
      </c>
    </row>
    <row r="387" spans="1:16" ht="38.25" x14ac:dyDescent="0.2">
      <c r="A387" s="26" t="s">
        <v>48</v>
      </c>
      <c r="E387" s="27" t="s">
        <v>861</v>
      </c>
    </row>
    <row r="388" spans="1:16" x14ac:dyDescent="0.2">
      <c r="A388" s="30" t="s">
        <v>50</v>
      </c>
      <c r="E388" s="29" t="s">
        <v>23</v>
      </c>
    </row>
    <row r="389" spans="1:16" x14ac:dyDescent="0.2">
      <c r="A389" s="17" t="s">
        <v>44</v>
      </c>
      <c r="B389" s="21" t="s">
        <v>564</v>
      </c>
      <c r="C389" s="21" t="s">
        <v>862</v>
      </c>
      <c r="D389" s="17" t="s">
        <v>23</v>
      </c>
      <c r="E389" s="22" t="s">
        <v>863</v>
      </c>
      <c r="F389" s="23" t="s">
        <v>126</v>
      </c>
      <c r="G389" s="24">
        <v>6.6719999999999997</v>
      </c>
      <c r="H389" s="25"/>
      <c r="I389" s="25">
        <f>ROUND(ROUND(H389,2)*ROUND(G389,3),2)</f>
        <v>0</v>
      </c>
      <c r="O389">
        <f>(I389*21)/100</f>
        <v>0</v>
      </c>
      <c r="P389" t="s">
        <v>22</v>
      </c>
    </row>
    <row r="390" spans="1:16" ht="51" x14ac:dyDescent="0.2">
      <c r="A390" s="26" t="s">
        <v>48</v>
      </c>
      <c r="E390" s="27" t="s">
        <v>864</v>
      </c>
    </row>
    <row r="391" spans="1:16" ht="25.5" x14ac:dyDescent="0.2">
      <c r="A391" s="30" t="s">
        <v>50</v>
      </c>
      <c r="E391" s="29" t="s">
        <v>865</v>
      </c>
    </row>
    <row r="392" spans="1:16" x14ac:dyDescent="0.2">
      <c r="A392" s="17" t="s">
        <v>44</v>
      </c>
      <c r="B392" s="21" t="s">
        <v>213</v>
      </c>
      <c r="C392" s="21" t="s">
        <v>541</v>
      </c>
      <c r="D392" s="17" t="s">
        <v>23</v>
      </c>
      <c r="E392" s="22" t="s">
        <v>542</v>
      </c>
      <c r="F392" s="23" t="s">
        <v>190</v>
      </c>
      <c r="G392" s="24">
        <v>594.25800000000004</v>
      </c>
      <c r="H392" s="25"/>
      <c r="I392" s="25">
        <f>ROUND(ROUND(H392,2)*ROUND(G392,3),2)</f>
        <v>0</v>
      </c>
      <c r="O392">
        <f>(I392*21)/100</f>
        <v>0</v>
      </c>
      <c r="P392" t="s">
        <v>22</v>
      </c>
    </row>
    <row r="393" spans="1:16" ht="38.25" x14ac:dyDescent="0.2">
      <c r="A393" s="26" t="s">
        <v>48</v>
      </c>
      <c r="E393" s="27" t="s">
        <v>866</v>
      </c>
    </row>
    <row r="394" spans="1:16" ht="178.5" x14ac:dyDescent="0.2">
      <c r="A394" s="30" t="s">
        <v>50</v>
      </c>
      <c r="E394" s="29" t="s">
        <v>867</v>
      </c>
    </row>
    <row r="395" spans="1:16" ht="25.5" x14ac:dyDescent="0.2">
      <c r="A395" s="17" t="s">
        <v>44</v>
      </c>
      <c r="B395" s="21" t="s">
        <v>217</v>
      </c>
      <c r="C395" s="21" t="s">
        <v>868</v>
      </c>
      <c r="D395" s="17" t="s">
        <v>23</v>
      </c>
      <c r="E395" s="22" t="s">
        <v>869</v>
      </c>
      <c r="F395" s="23" t="s">
        <v>190</v>
      </c>
      <c r="G395" s="24">
        <v>0.93400000000000005</v>
      </c>
      <c r="H395" s="25"/>
      <c r="I395" s="25">
        <f>ROUND(ROUND(H395,2)*ROUND(G395,3),2)</f>
        <v>0</v>
      </c>
      <c r="O395">
        <f>(I395*21)/100</f>
        <v>0</v>
      </c>
      <c r="P395" t="s">
        <v>22</v>
      </c>
    </row>
    <row r="396" spans="1:16" ht="25.5" x14ac:dyDescent="0.2">
      <c r="A396" s="26" t="s">
        <v>48</v>
      </c>
      <c r="E396" s="27" t="s">
        <v>870</v>
      </c>
    </row>
    <row r="397" spans="1:16" x14ac:dyDescent="0.2">
      <c r="A397" s="30" t="s">
        <v>50</v>
      </c>
      <c r="E397" s="29" t="s">
        <v>871</v>
      </c>
    </row>
    <row r="398" spans="1:16" ht="25.5" x14ac:dyDescent="0.2">
      <c r="A398" s="17" t="s">
        <v>44</v>
      </c>
      <c r="B398" s="21" t="s">
        <v>220</v>
      </c>
      <c r="C398" s="21" t="s">
        <v>546</v>
      </c>
      <c r="D398" s="17" t="s">
        <v>23</v>
      </c>
      <c r="E398" s="22" t="s">
        <v>547</v>
      </c>
      <c r="F398" s="23" t="s">
        <v>190</v>
      </c>
      <c r="G398" s="24">
        <v>1.119</v>
      </c>
      <c r="H398" s="25"/>
      <c r="I398" s="25">
        <f>ROUND(ROUND(H398,2)*ROUND(G398,3),2)</f>
        <v>0</v>
      </c>
      <c r="O398">
        <f>(I398*21)/100</f>
        <v>0</v>
      </c>
      <c r="P398" t="s">
        <v>22</v>
      </c>
    </row>
    <row r="399" spans="1:16" ht="25.5" x14ac:dyDescent="0.2">
      <c r="A399" s="26" t="s">
        <v>48</v>
      </c>
      <c r="E399" s="27" t="s">
        <v>872</v>
      </c>
    </row>
    <row r="400" spans="1:16" x14ac:dyDescent="0.2">
      <c r="A400" s="30" t="s">
        <v>50</v>
      </c>
      <c r="E400" s="29" t="s">
        <v>23</v>
      </c>
    </row>
    <row r="401" spans="1:16" ht="25.5" x14ac:dyDescent="0.2">
      <c r="A401" s="17" t="s">
        <v>44</v>
      </c>
      <c r="B401" s="21" t="s">
        <v>224</v>
      </c>
      <c r="C401" s="21" t="s">
        <v>550</v>
      </c>
      <c r="D401" s="17" t="s">
        <v>80</v>
      </c>
      <c r="E401" s="22" t="s">
        <v>551</v>
      </c>
      <c r="F401" s="23" t="s">
        <v>190</v>
      </c>
      <c r="G401" s="24">
        <v>13.512</v>
      </c>
      <c r="H401" s="25"/>
      <c r="I401" s="25">
        <f>ROUND(ROUND(H401,2)*ROUND(G401,3),2)</f>
        <v>0</v>
      </c>
      <c r="O401">
        <f>(I401*21)/100</f>
        <v>0</v>
      </c>
      <c r="P401" t="s">
        <v>22</v>
      </c>
    </row>
    <row r="402" spans="1:16" ht="38.25" x14ac:dyDescent="0.2">
      <c r="A402" s="26" t="s">
        <v>48</v>
      </c>
      <c r="E402" s="27" t="s">
        <v>873</v>
      </c>
    </row>
    <row r="403" spans="1:16" x14ac:dyDescent="0.2">
      <c r="A403" s="30" t="s">
        <v>50</v>
      </c>
      <c r="E403" s="29" t="s">
        <v>23</v>
      </c>
    </row>
    <row r="404" spans="1:16" ht="25.5" x14ac:dyDescent="0.2">
      <c r="A404" s="17" t="s">
        <v>44</v>
      </c>
      <c r="B404" s="21" t="s">
        <v>227</v>
      </c>
      <c r="C404" s="21" t="s">
        <v>550</v>
      </c>
      <c r="D404" s="17" t="s">
        <v>84</v>
      </c>
      <c r="E404" s="22" t="s">
        <v>551</v>
      </c>
      <c r="F404" s="23" t="s">
        <v>190</v>
      </c>
      <c r="G404" s="24">
        <v>13.512</v>
      </c>
      <c r="H404" s="25"/>
      <c r="I404" s="25">
        <f>ROUND(ROUND(H404,2)*ROUND(G404,3),2)</f>
        <v>0</v>
      </c>
      <c r="O404">
        <f>(I404*21)/100</f>
        <v>0</v>
      </c>
      <c r="P404" t="s">
        <v>22</v>
      </c>
    </row>
    <row r="405" spans="1:16" ht="38.25" x14ac:dyDescent="0.2">
      <c r="A405" s="26" t="s">
        <v>48</v>
      </c>
      <c r="E405" s="27" t="s">
        <v>874</v>
      </c>
    </row>
    <row r="406" spans="1:16" x14ac:dyDescent="0.2">
      <c r="A406" s="30" t="s">
        <v>50</v>
      </c>
      <c r="E406" s="29" t="s">
        <v>23</v>
      </c>
    </row>
    <row r="407" spans="1:16" ht="25.5" x14ac:dyDescent="0.2">
      <c r="A407" s="17" t="s">
        <v>44</v>
      </c>
      <c r="B407" s="21" t="s">
        <v>495</v>
      </c>
      <c r="C407" s="21" t="s">
        <v>550</v>
      </c>
      <c r="D407" s="17" t="s">
        <v>580</v>
      </c>
      <c r="E407" s="22" t="s">
        <v>551</v>
      </c>
      <c r="F407" s="23" t="s">
        <v>190</v>
      </c>
      <c r="G407" s="24">
        <v>127.788</v>
      </c>
      <c r="H407" s="25"/>
      <c r="I407" s="25">
        <f>ROUND(ROUND(H407,2)*ROUND(G407,3),2)</f>
        <v>0</v>
      </c>
      <c r="O407">
        <f>(I407*21)/100</f>
        <v>0</v>
      </c>
      <c r="P407" t="s">
        <v>22</v>
      </c>
    </row>
    <row r="408" spans="1:16" ht="25.5" x14ac:dyDescent="0.2">
      <c r="A408" s="26" t="s">
        <v>48</v>
      </c>
      <c r="E408" s="27" t="s">
        <v>552</v>
      </c>
    </row>
    <row r="409" spans="1:16" ht="25.5" x14ac:dyDescent="0.2">
      <c r="A409" s="30" t="s">
        <v>50</v>
      </c>
      <c r="E409" s="29" t="s">
        <v>875</v>
      </c>
    </row>
    <row r="410" spans="1:16" ht="25.5" x14ac:dyDescent="0.2">
      <c r="A410" s="17" t="s">
        <v>44</v>
      </c>
      <c r="B410" s="21" t="s">
        <v>568</v>
      </c>
      <c r="C410" s="21" t="s">
        <v>555</v>
      </c>
      <c r="D410" s="17" t="s">
        <v>23</v>
      </c>
      <c r="E410" s="22" t="s">
        <v>556</v>
      </c>
      <c r="F410" s="23" t="s">
        <v>190</v>
      </c>
      <c r="G410" s="24">
        <v>0.63500000000000001</v>
      </c>
      <c r="H410" s="25"/>
      <c r="I410" s="25">
        <f>ROUND(ROUND(H410,2)*ROUND(G410,3),2)</f>
        <v>0</v>
      </c>
      <c r="O410">
        <f>(I410*21)/100</f>
        <v>0</v>
      </c>
      <c r="P410" t="s">
        <v>22</v>
      </c>
    </row>
    <row r="411" spans="1:16" ht="25.5" x14ac:dyDescent="0.2">
      <c r="A411" s="26" t="s">
        <v>48</v>
      </c>
      <c r="E411" s="27" t="s">
        <v>557</v>
      </c>
    </row>
    <row r="412" spans="1:16" x14ac:dyDescent="0.2">
      <c r="A412" s="30" t="s">
        <v>50</v>
      </c>
      <c r="E412" s="29" t="s">
        <v>876</v>
      </c>
    </row>
    <row r="413" spans="1:16" ht="25.5" x14ac:dyDescent="0.2">
      <c r="A413" s="17" t="s">
        <v>44</v>
      </c>
      <c r="B413" s="21" t="s">
        <v>572</v>
      </c>
      <c r="C413" s="21" t="s">
        <v>560</v>
      </c>
      <c r="D413" s="17" t="s">
        <v>80</v>
      </c>
      <c r="E413" s="22" t="s">
        <v>561</v>
      </c>
      <c r="F413" s="23" t="s">
        <v>190</v>
      </c>
      <c r="G413" s="24">
        <v>201.53700000000001</v>
      </c>
      <c r="H413" s="25"/>
      <c r="I413" s="25">
        <f>ROUND(ROUND(H413,2)*ROUND(G413,3),2)</f>
        <v>0</v>
      </c>
      <c r="O413">
        <f>(I413*21)/100</f>
        <v>0</v>
      </c>
      <c r="P413" t="s">
        <v>22</v>
      </c>
    </row>
    <row r="414" spans="1:16" ht="38.25" x14ac:dyDescent="0.2">
      <c r="A414" s="26" t="s">
        <v>48</v>
      </c>
      <c r="E414" s="27" t="s">
        <v>877</v>
      </c>
    </row>
    <row r="415" spans="1:16" x14ac:dyDescent="0.2">
      <c r="A415" s="30" t="s">
        <v>50</v>
      </c>
      <c r="E415" s="29" t="s">
        <v>23</v>
      </c>
    </row>
    <row r="416" spans="1:16" ht="25.5" x14ac:dyDescent="0.2">
      <c r="A416" s="17" t="s">
        <v>44</v>
      </c>
      <c r="B416" s="21" t="s">
        <v>878</v>
      </c>
      <c r="C416" s="21" t="s">
        <v>560</v>
      </c>
      <c r="D416" s="17" t="s">
        <v>84</v>
      </c>
      <c r="E416" s="22" t="s">
        <v>561</v>
      </c>
      <c r="F416" s="23" t="s">
        <v>190</v>
      </c>
      <c r="G416" s="24">
        <v>201.53700000000001</v>
      </c>
      <c r="H416" s="25"/>
      <c r="I416" s="25">
        <f>ROUND(ROUND(H416,2)*ROUND(G416,3),2)</f>
        <v>0</v>
      </c>
      <c r="O416">
        <f>(I416*21)/100</f>
        <v>0</v>
      </c>
      <c r="P416" t="s">
        <v>22</v>
      </c>
    </row>
    <row r="417" spans="1:16" ht="38.25" x14ac:dyDescent="0.2">
      <c r="A417" s="26" t="s">
        <v>48</v>
      </c>
      <c r="E417" s="27" t="s">
        <v>879</v>
      </c>
    </row>
    <row r="418" spans="1:16" x14ac:dyDescent="0.2">
      <c r="A418" s="30" t="s">
        <v>50</v>
      </c>
      <c r="E418" s="29" t="s">
        <v>23</v>
      </c>
    </row>
    <row r="419" spans="1:16" ht="25.5" x14ac:dyDescent="0.2">
      <c r="A419" s="17" t="s">
        <v>44</v>
      </c>
      <c r="B419" s="21" t="s">
        <v>880</v>
      </c>
      <c r="C419" s="21" t="s">
        <v>560</v>
      </c>
      <c r="D419" s="17" t="s">
        <v>580</v>
      </c>
      <c r="E419" s="22" t="s">
        <v>561</v>
      </c>
      <c r="F419" s="23" t="s">
        <v>190</v>
      </c>
      <c r="G419" s="24">
        <v>32.418999999999997</v>
      </c>
      <c r="H419" s="25"/>
      <c r="I419" s="25">
        <f>ROUND(ROUND(H419,2)*ROUND(G419,3),2)</f>
        <v>0</v>
      </c>
      <c r="O419">
        <f>(I419*21)/100</f>
        <v>0</v>
      </c>
      <c r="P419" t="s">
        <v>22</v>
      </c>
    </row>
    <row r="420" spans="1:16" ht="25.5" x14ac:dyDescent="0.2">
      <c r="A420" s="26" t="s">
        <v>48</v>
      </c>
      <c r="E420" s="27" t="s">
        <v>562</v>
      </c>
    </row>
    <row r="421" spans="1:16" x14ac:dyDescent="0.2">
      <c r="A421" s="30" t="s">
        <v>50</v>
      </c>
      <c r="E421" s="29" t="s">
        <v>881</v>
      </c>
    </row>
    <row r="422" spans="1:16" x14ac:dyDescent="0.2">
      <c r="A422" s="17" t="s">
        <v>44</v>
      </c>
      <c r="B422" s="21" t="s">
        <v>882</v>
      </c>
      <c r="C422" s="21" t="s">
        <v>883</v>
      </c>
      <c r="D422" s="17" t="s">
        <v>23</v>
      </c>
      <c r="E422" s="22" t="s">
        <v>884</v>
      </c>
      <c r="F422" s="23" t="s">
        <v>190</v>
      </c>
      <c r="G422" s="24">
        <v>282.43083799999999</v>
      </c>
      <c r="H422" s="25"/>
      <c r="I422" s="25">
        <f>ROUND(ROUND(H422,2)*ROUND(G422,3),2)</f>
        <v>0</v>
      </c>
      <c r="O422">
        <f>(I422*21)/100</f>
        <v>0</v>
      </c>
      <c r="P422" t="s">
        <v>22</v>
      </c>
    </row>
    <row r="423" spans="1:16" ht="25.5" x14ac:dyDescent="0.2">
      <c r="A423" s="26" t="s">
        <v>48</v>
      </c>
      <c r="E423" s="27" t="s">
        <v>885</v>
      </c>
    </row>
    <row r="424" spans="1:16" x14ac:dyDescent="0.2">
      <c r="A424" s="30" t="s">
        <v>50</v>
      </c>
      <c r="E424" s="29" t="s">
        <v>23</v>
      </c>
    </row>
    <row r="425" spans="1:16" x14ac:dyDescent="0.2">
      <c r="A425" s="17" t="s">
        <v>44</v>
      </c>
      <c r="B425" s="21" t="s">
        <v>886</v>
      </c>
      <c r="C425" s="21" t="s">
        <v>569</v>
      </c>
      <c r="D425" s="17" t="s">
        <v>23</v>
      </c>
      <c r="E425" s="22" t="s">
        <v>570</v>
      </c>
      <c r="F425" s="23" t="s">
        <v>190</v>
      </c>
      <c r="G425" s="24">
        <v>594.25800000000004</v>
      </c>
      <c r="H425" s="25"/>
      <c r="I425" s="25">
        <f>ROUND(ROUND(H425,2)*ROUND(G425,3),2)</f>
        <v>0</v>
      </c>
      <c r="O425">
        <f>(I425*21)/100</f>
        <v>0</v>
      </c>
      <c r="P425" t="s">
        <v>22</v>
      </c>
    </row>
    <row r="426" spans="1:16" ht="25.5" x14ac:dyDescent="0.2">
      <c r="A426" s="26" t="s">
        <v>48</v>
      </c>
      <c r="E426" s="27" t="s">
        <v>571</v>
      </c>
    </row>
    <row r="427" spans="1:16" ht="178.5" x14ac:dyDescent="0.2">
      <c r="A427" s="30" t="s">
        <v>50</v>
      </c>
      <c r="E427" s="29" t="s">
        <v>867</v>
      </c>
    </row>
    <row r="428" spans="1:16" x14ac:dyDescent="0.2">
      <c r="A428" s="17" t="s">
        <v>44</v>
      </c>
      <c r="B428" s="21" t="s">
        <v>887</v>
      </c>
      <c r="C428" s="21" t="s">
        <v>573</v>
      </c>
      <c r="D428" s="17" t="s">
        <v>23</v>
      </c>
      <c r="E428" s="22" t="s">
        <v>570</v>
      </c>
      <c r="F428" s="23" t="s">
        <v>190</v>
      </c>
      <c r="G428" s="24">
        <v>594.25800000000004</v>
      </c>
      <c r="H428" s="25"/>
      <c r="I428" s="25">
        <f>ROUND(ROUND(H428,2)*ROUND(G428,3),2)</f>
        <v>0</v>
      </c>
      <c r="O428">
        <f>(I428*21)/100</f>
        <v>0</v>
      </c>
      <c r="P428" t="s">
        <v>22</v>
      </c>
    </row>
    <row r="429" spans="1:16" ht="25.5" x14ac:dyDescent="0.2">
      <c r="A429" s="26" t="s">
        <v>48</v>
      </c>
      <c r="E429" s="27" t="s">
        <v>574</v>
      </c>
    </row>
    <row r="430" spans="1:16" ht="178.5" x14ac:dyDescent="0.2">
      <c r="A430" s="30" t="s">
        <v>50</v>
      </c>
      <c r="E430" s="29" t="s">
        <v>867</v>
      </c>
    </row>
    <row r="431" spans="1:16" x14ac:dyDescent="0.2">
      <c r="A431" s="17" t="s">
        <v>44</v>
      </c>
      <c r="B431" s="21" t="s">
        <v>888</v>
      </c>
      <c r="C431" s="21" t="s">
        <v>889</v>
      </c>
      <c r="D431" s="17" t="s">
        <v>23</v>
      </c>
      <c r="E431" s="22" t="s">
        <v>890</v>
      </c>
      <c r="F431" s="23" t="s">
        <v>102</v>
      </c>
      <c r="G431" s="24">
        <v>7.73</v>
      </c>
      <c r="H431" s="25"/>
      <c r="I431" s="25">
        <f>ROUND(ROUND(H431,2)*ROUND(G431,3),2)</f>
        <v>0</v>
      </c>
      <c r="O431">
        <f>(I431*21)/100</f>
        <v>0</v>
      </c>
      <c r="P431" t="s">
        <v>22</v>
      </c>
    </row>
    <row r="432" spans="1:16" ht="25.5" x14ac:dyDescent="0.2">
      <c r="A432" s="26" t="s">
        <v>48</v>
      </c>
      <c r="E432" s="27" t="s">
        <v>891</v>
      </c>
    </row>
    <row r="433" spans="1:16" x14ac:dyDescent="0.2">
      <c r="A433" s="30" t="s">
        <v>50</v>
      </c>
      <c r="E433" s="29" t="s">
        <v>23</v>
      </c>
    </row>
    <row r="434" spans="1:16" x14ac:dyDescent="0.2">
      <c r="A434" s="17" t="s">
        <v>44</v>
      </c>
      <c r="B434" s="21" t="s">
        <v>892</v>
      </c>
      <c r="C434" s="21" t="s">
        <v>893</v>
      </c>
      <c r="D434" s="17" t="s">
        <v>23</v>
      </c>
      <c r="E434" s="22" t="s">
        <v>894</v>
      </c>
      <c r="F434" s="23" t="s">
        <v>102</v>
      </c>
      <c r="G434" s="24">
        <v>134.96</v>
      </c>
      <c r="H434" s="25"/>
      <c r="I434" s="25">
        <f>ROUND(ROUND(H434,2)*ROUND(G434,3),2)</f>
        <v>0</v>
      </c>
      <c r="O434">
        <f>(I434*21)/100</f>
        <v>0</v>
      </c>
      <c r="P434" t="s">
        <v>22</v>
      </c>
    </row>
    <row r="435" spans="1:16" ht="25.5" x14ac:dyDescent="0.2">
      <c r="A435" s="26" t="s">
        <v>48</v>
      </c>
      <c r="E435" s="27" t="s">
        <v>895</v>
      </c>
    </row>
    <row r="436" spans="1:16" x14ac:dyDescent="0.2">
      <c r="A436" s="28" t="s">
        <v>50</v>
      </c>
      <c r="E436" s="29" t="s">
        <v>896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25" right="0.25" top="0.75" bottom="0.75" header="0.3" footer="0.3"/>
  <pageSetup paperSize="9" scale="85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Rekapitulace</vt:lpstr>
      <vt:lpstr>VRN</vt:lpstr>
      <vt:lpstr>SO01.1</vt:lpstr>
      <vt:lpstr>SO02.1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cp:keywords/>
  <dc:description/>
  <cp:lastModifiedBy>GEVOS</cp:lastModifiedBy>
  <cp:lastPrinted>2022-05-04T11:45:22Z</cp:lastPrinted>
  <dcterms:created xsi:type="dcterms:W3CDTF">2022-05-04T11:47:07Z</dcterms:created>
  <dcterms:modified xsi:type="dcterms:W3CDTF">2022-05-04T11:48:30Z</dcterms:modified>
  <cp:category/>
  <cp:contentStatus/>
</cp:coreProperties>
</file>